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3" firstSheet="0" activeTab="0"/>
  </bookViews>
  <sheets>
    <sheet name="RESUMO IVA" sheetId="1" state="visible" r:id="rId2"/>
    <sheet name="IVA S_PB 95" sheetId="2" state="visible" r:id="rId3"/>
    <sheet name="IVA S_PB 98" sheetId="3" state="visible" r:id="rId4"/>
    <sheet name="IVA D.GFORCE" sheetId="4" state="visible" r:id="rId5"/>
    <sheet name="IVA DIESEL" sheetId="5" state="visible" r:id="rId6"/>
    <sheet name="IVA D.AGRICOLA" sheetId="6" state="visible" r:id="rId7"/>
  </sheets>
  <externalReferences>
    <externalReference r:id="rId8"/>
    <externalReference r:id="rId9"/>
  </externalReferences>
  <definedNames>
    <definedName function="false" hidden="false" localSheetId="5" name="_xlnm.Print_Area" vbProcedure="false">'IVA D.AGRICOLA'!$B$1:$O$41</definedName>
    <definedName function="false" hidden="false" localSheetId="3" name="_xlnm.Print_Area" vbProcedure="false">'IVA D.GFORCE'!$B$1:$O$41</definedName>
    <definedName function="false" hidden="false" localSheetId="4" name="_xlnm.Print_Area" vbProcedure="false">'IVA DIESEL'!$B$1:$O$41</definedName>
    <definedName function="false" hidden="false" localSheetId="1" name="_xlnm.Print_Area" vbProcedure="false">'IVA S_PB 95'!$B$1:$O$41</definedName>
    <definedName function="false" hidden="false" localSheetId="2" name="_xlnm.Print_Area" vbProcedure="false">'IVA S_PB 98'!$B$1:$O$41</definedName>
    <definedName function="false" hidden="false" localSheetId="0" name="_xlnm.Print_Area" vbProcedure="false">'RESUMO IVA'!$A$1:$G$16</definedName>
    <definedName function="false" hidden="false" localSheetId="0" name="_xlnm.Print_Area" vbProcedure="false">'RESUMO IVA'!$A$1:$G$16</definedName>
    <definedName function="false" hidden="false" localSheetId="1" name="_xlnm.Print_Area" vbProcedure="false">'IVA S_PB 95'!$B$1:$O$41</definedName>
    <definedName function="false" hidden="false" localSheetId="2" name="_xlnm.Print_Area" vbProcedure="false">'IVA S_PB 98'!$B$1:$O$41</definedName>
    <definedName function="false" hidden="false" localSheetId="3" name="_xlnm.Print_Area" vbProcedure="false">'IVA D.GFORCE'!$B$1:$O$41</definedName>
    <definedName function="false" hidden="false" localSheetId="4" name="_xlnm.Print_Area" vbProcedure="false">'IVA DIESEL'!$B$1:$O$41</definedName>
    <definedName function="false" hidden="false" localSheetId="5" name="_xlnm.Print_Area" vbProcedure="false">'IVA D.AGRICOLA'!$B$1:$O$41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<sst xmlns="http://schemas.openxmlformats.org/spreadsheetml/2006/main" count="126" uniqueCount="30">
  <si>
    <t>EMPRESA A</t>
  </si>
  <si>
    <t>Contribuinte XXXXXXX</t>
  </si>
  <si>
    <t>RESUMO</t>
  </si>
  <si>
    <t>PRODUTO</t>
  </si>
  <si>
    <t>COMPRA</t>
  </si>
  <si>
    <t>VENDA</t>
  </si>
  <si>
    <t>IVA</t>
  </si>
  <si>
    <t>LITROS</t>
  </si>
  <si>
    <t>VALOR</t>
  </si>
  <si>
    <t>GASOLINA S/ PB 95</t>
  </si>
  <si>
    <t>GASOLINA S/ PB 98</t>
  </si>
  <si>
    <t>DIESEL G. FORCE</t>
  </si>
  <si>
    <t>GASOLEO</t>
  </si>
  <si>
    <t>GASOLEO CORADO</t>
  </si>
  <si>
    <t>COMPRAS</t>
  </si>
  <si>
    <t>VENDAS</t>
  </si>
  <si>
    <t>TIPO DOC.</t>
  </si>
  <si>
    <t>N.º DOC.</t>
  </si>
  <si>
    <t>DATA DOC.</t>
  </si>
  <si>
    <t>Nº LITROS</t>
  </si>
  <si>
    <t>IMPUTADOS</t>
  </si>
  <si>
    <t>PREÇO CUSTO</t>
  </si>
  <si>
    <t>DATA</t>
  </si>
  <si>
    <t>PREÇO VENDA</t>
  </si>
  <si>
    <t>VALOR DA</t>
  </si>
  <si>
    <t>UNITÁRIO</t>
  </si>
  <si>
    <t>ILIQUIDO</t>
  </si>
  <si>
    <t>LIQUIDO</t>
  </si>
  <si>
    <t>GASOLEO GForce</t>
  </si>
  <si>
    <t>GASOLEO AGRICOLA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</si>
</sst>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MMMM\ YYYY"/>
    <numFmt numFmtId="166" formatCode="#,##0.00&quot; LT&quot;"/>
    <numFmt numFmtId="167" formatCode="#,##0.00&quot; €&quot;;[RED]\-#,##0.00&quot; €&quot;"/>
    <numFmt numFmtId="168" formatCode="0%"/>
    <numFmt numFmtId="169" formatCode="_ * #,##0.00_)&quot;Esc.&quot;_ ;_ * \(#,##0.00&quot;)Esc.&quot;_ ;_ * \-??_)&quot;Esc.&quot;_ ;_ @_ "/>
    <numFmt numFmtId="170" formatCode="DD/MM/YYYY"/>
    <numFmt numFmtId="171" formatCode="#,##0.0000&quot; €&quot;"/>
    <numFmt numFmtId="172" formatCode="#,##0.00&quot; Lt&quot;"/>
    <numFmt numFmtId="173" formatCode="#,##0.00&quot; €&quot;"/>
    <numFmt numFmtId="174" formatCode="0.00"/>
  </numFmts>
  <fonts count="13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6"/>
      <name val="Arial Black"/>
      <family val="2"/>
      <charset val="1"/>
    </font>
    <font>
      <b val="true"/>
      <sz val="10"/>
      <name val="Arial"/>
      <family val="2"/>
      <charset val="1"/>
    </font>
    <font>
      <sz val="8"/>
      <name val="Arial Black"/>
      <family val="2"/>
      <charset val="1"/>
    </font>
    <font>
      <b val="true"/>
      <sz val="16"/>
      <name val="Arial"/>
      <family val="2"/>
      <charset val="1"/>
    </font>
    <font>
      <b val="true"/>
      <sz val="12"/>
      <name val="Arial"/>
      <family val="2"/>
      <charset val="1"/>
    </font>
    <font>
      <b val="true"/>
      <i val="true"/>
      <sz val="12"/>
      <name val="Arial"/>
      <family val="2"/>
      <charset val="1"/>
    </font>
    <font>
      <sz val="20"/>
      <name val="Arial Black"/>
      <family val="2"/>
      <charset val="1"/>
    </font>
    <font>
      <b val="true"/>
      <sz val="8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0" xfId="17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externalLink" Target="externalLinks/externalLink1.xml"/><Relationship Id="rId9" Type="http://schemas.openxmlformats.org/officeDocument/2006/relationships/externalLink" Target="externalLinks/externalLink2.xml"/><Relationship Id="rId10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Z:/FGF_HERD/2007/CAIXA/2007_CX11.XLS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Z:/FGF_HERD/2007/COMPRAS/2007%20COMPRAS%20COMBUSTIVEIS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GAÇÕES"/>
      <sheetName val="Saídas_CX"/>
      <sheetName val="Mapa Desp."/>
      <sheetName val="CX_OF"/>
      <sheetName val="CX_ES"/>
      <sheetName val="VENDAS RETALHO"/>
      <sheetName val="VENDAS GAS"/>
      <sheetName val="CONTADORES"/>
      <sheetName val="CX_PA"/>
      <sheetName val="CX_PA3"/>
      <sheetName val="PREÇOS"/>
      <sheetName val="RESUMO IVA"/>
      <sheetName val="IVA S_PB 95"/>
      <sheetName val="IVA S_PB 98"/>
      <sheetName val="IVA D.GFORCE"/>
      <sheetName val="IVA DIESEL"/>
      <sheetName val="IVA D.AGRICOLA"/>
      <sheetName val="Total CX"/>
      <sheetName val="Resumo Caixa"/>
      <sheetName val="Mapa Vendas Combust."/>
      <sheetName val="Mapa de Vendas a Retalho"/>
      <sheetName val="Autoconsumos"/>
      <sheetName val="MAPA FAC REC GAS"/>
    </sheetNames>
    <sheetDataSet>
      <sheetData sheetId="0">
        <row r="1">
          <cell r="G1">
            <v>39387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AJ4">
            <v>0.179999999934807</v>
          </cell>
        </row>
        <row r="4">
          <cell r="AL4">
            <v>0.21</v>
          </cell>
          <cell r="AM4">
            <v>0</v>
          </cell>
          <cell r="AN4">
            <v>0</v>
          </cell>
        </row>
        <row r="5">
          <cell r="AJ5">
            <v>-0.25</v>
          </cell>
        </row>
        <row r="5">
          <cell r="AL5">
            <v>-0.3</v>
          </cell>
          <cell r="AM5">
            <v>0</v>
          </cell>
          <cell r="AN5">
            <v>0</v>
          </cell>
        </row>
        <row r="7">
          <cell r="AJ7">
            <v>1.15000000002328</v>
          </cell>
        </row>
        <row r="7">
          <cell r="AL7">
            <v>1.54</v>
          </cell>
          <cell r="AM7">
            <v>0</v>
          </cell>
          <cell r="AN7">
            <v>0</v>
          </cell>
        </row>
        <row r="8">
          <cell r="AJ8">
            <v>0.100000000005821</v>
          </cell>
        </row>
        <row r="8">
          <cell r="AL8">
            <v>0.14</v>
          </cell>
          <cell r="AM8">
            <v>0</v>
          </cell>
          <cell r="AN8">
            <v>0</v>
          </cell>
        </row>
        <row r="9">
          <cell r="AJ9">
            <v>0.440000000002328</v>
          </cell>
        </row>
        <row r="9">
          <cell r="AL9">
            <v>0.33</v>
          </cell>
          <cell r="AM9">
            <v>0</v>
          </cell>
          <cell r="AN9">
            <v>0</v>
          </cell>
        </row>
        <row r="30">
          <cell r="AJ30">
            <v>3149.85000000009</v>
          </cell>
          <cell r="AK30">
            <v>1.139</v>
          </cell>
          <cell r="AL30">
            <v>3587.68</v>
          </cell>
          <cell r="AM30">
            <v>562</v>
          </cell>
          <cell r="AN30">
            <v>640.13</v>
          </cell>
        </row>
        <row r="31">
          <cell r="AJ31">
            <v>622.260000000009</v>
          </cell>
          <cell r="AK31">
            <v>1.214</v>
          </cell>
          <cell r="AL31">
            <v>755.42</v>
          </cell>
          <cell r="AM31">
            <v>50</v>
          </cell>
          <cell r="AN31">
            <v>60.7</v>
          </cell>
        </row>
        <row r="33">
          <cell r="AJ33">
            <v>1393.10999999999</v>
          </cell>
          <cell r="AK33">
            <v>1.339</v>
          </cell>
          <cell r="AL33">
            <v>1865.38</v>
          </cell>
          <cell r="AM33">
            <v>53</v>
          </cell>
          <cell r="AN33">
            <v>70.97</v>
          </cell>
        </row>
        <row r="34">
          <cell r="AJ34">
            <v>1657.36000000002</v>
          </cell>
          <cell r="AK34">
            <v>1.404</v>
          </cell>
          <cell r="AL34">
            <v>2326.93</v>
          </cell>
          <cell r="AM34">
            <v>43</v>
          </cell>
          <cell r="AN34">
            <v>60.37</v>
          </cell>
        </row>
        <row r="35">
          <cell r="AJ35">
            <v>82.7899999999936</v>
          </cell>
          <cell r="AK35">
            <v>0.743</v>
          </cell>
          <cell r="AL35">
            <v>61.52</v>
          </cell>
          <cell r="AM35">
            <v>0</v>
          </cell>
          <cell r="AN35">
            <v>0</v>
          </cell>
        </row>
        <row r="56">
          <cell r="AJ56">
            <v>5999.59999999998</v>
          </cell>
          <cell r="AK56">
            <v>1.139</v>
          </cell>
          <cell r="AL56">
            <v>6833.54</v>
          </cell>
          <cell r="AM56">
            <v>1608</v>
          </cell>
          <cell r="AN56">
            <v>1831.52</v>
          </cell>
        </row>
        <row r="57">
          <cell r="AJ57">
            <v>521.339999999997</v>
          </cell>
          <cell r="AK57">
            <v>1.214</v>
          </cell>
          <cell r="AL57">
            <v>632.91</v>
          </cell>
          <cell r="AM57">
            <v>0</v>
          </cell>
          <cell r="AN57">
            <v>0</v>
          </cell>
        </row>
        <row r="59">
          <cell r="AJ59">
            <v>1326.19999999998</v>
          </cell>
          <cell r="AK59">
            <v>1.339</v>
          </cell>
          <cell r="AL59">
            <v>1775.79</v>
          </cell>
          <cell r="AM59">
            <v>0</v>
          </cell>
          <cell r="AN59">
            <v>0</v>
          </cell>
        </row>
        <row r="60">
          <cell r="AJ60">
            <v>1727.38999999998</v>
          </cell>
          <cell r="AK60">
            <v>1.404</v>
          </cell>
          <cell r="AL60">
            <v>2425.25</v>
          </cell>
          <cell r="AM60">
            <v>10</v>
          </cell>
          <cell r="AN60">
            <v>14.04</v>
          </cell>
        </row>
        <row r="61">
          <cell r="AJ61">
            <v>212.919999999998</v>
          </cell>
          <cell r="AK61">
            <v>0.743</v>
          </cell>
          <cell r="AL61">
            <v>158.2</v>
          </cell>
          <cell r="AM61">
            <v>0</v>
          </cell>
          <cell r="AN61">
            <v>0</v>
          </cell>
        </row>
        <row r="82">
          <cell r="AJ82">
            <v>3987.2699999999</v>
          </cell>
          <cell r="AK82">
            <v>1.139</v>
          </cell>
          <cell r="AL82">
            <v>4541.5</v>
          </cell>
          <cell r="AM82">
            <v>484</v>
          </cell>
          <cell r="AN82">
            <v>551.28</v>
          </cell>
        </row>
        <row r="83">
          <cell r="AJ83">
            <v>647.539999999979</v>
          </cell>
          <cell r="AK83">
            <v>1.214</v>
          </cell>
          <cell r="AL83">
            <v>786.11</v>
          </cell>
          <cell r="AM83">
            <v>66</v>
          </cell>
          <cell r="AN83">
            <v>80.12</v>
          </cell>
        </row>
        <row r="85">
          <cell r="AJ85">
            <v>1319.64999999999</v>
          </cell>
          <cell r="AK85">
            <v>1.339</v>
          </cell>
          <cell r="AL85">
            <v>1767.01</v>
          </cell>
          <cell r="AM85">
            <v>41</v>
          </cell>
          <cell r="AN85">
            <v>54.9</v>
          </cell>
        </row>
        <row r="86">
          <cell r="AJ86">
            <v>1235.88999999998</v>
          </cell>
          <cell r="AK86">
            <v>1.404</v>
          </cell>
          <cell r="AL86">
            <v>1735.18</v>
          </cell>
          <cell r="AM86">
            <v>0</v>
          </cell>
          <cell r="AN86">
            <v>0</v>
          </cell>
        </row>
        <row r="87">
          <cell r="AJ87">
            <v>372.180000000008</v>
          </cell>
          <cell r="AK87">
            <v>0.743</v>
          </cell>
          <cell r="AL87">
            <v>276.53</v>
          </cell>
          <cell r="AM87">
            <v>0</v>
          </cell>
          <cell r="AN87">
            <v>0</v>
          </cell>
        </row>
        <row r="108">
          <cell r="AJ108">
            <v>4487.69000000018</v>
          </cell>
          <cell r="AK108">
            <v>1.139</v>
          </cell>
          <cell r="AL108">
            <v>5111.48</v>
          </cell>
          <cell r="AM108">
            <v>875</v>
          </cell>
          <cell r="AN108">
            <v>996.63</v>
          </cell>
        </row>
        <row r="109">
          <cell r="AJ109">
            <v>876.050000000017</v>
          </cell>
          <cell r="AK109">
            <v>1.214</v>
          </cell>
          <cell r="AL109">
            <v>1063.52</v>
          </cell>
          <cell r="AM109">
            <v>0</v>
          </cell>
          <cell r="AN109">
            <v>0</v>
          </cell>
        </row>
        <row r="111">
          <cell r="AJ111">
            <v>1479.04999999999</v>
          </cell>
          <cell r="AK111">
            <v>1.339</v>
          </cell>
          <cell r="AL111">
            <v>1980.45</v>
          </cell>
          <cell r="AM111">
            <v>105</v>
          </cell>
          <cell r="AN111">
            <v>140.6</v>
          </cell>
        </row>
        <row r="112">
          <cell r="AJ112">
            <v>1371.95999999999</v>
          </cell>
          <cell r="AK112">
            <v>1.404</v>
          </cell>
          <cell r="AL112">
            <v>1926.23</v>
          </cell>
          <cell r="AM112">
            <v>0</v>
          </cell>
          <cell r="AN112">
            <v>0</v>
          </cell>
        </row>
        <row r="113">
          <cell r="AJ113">
            <v>54.3800000000047</v>
          </cell>
          <cell r="AK113">
            <v>0.743</v>
          </cell>
          <cell r="AL113">
            <v>40.4</v>
          </cell>
          <cell r="AM113">
            <v>0</v>
          </cell>
          <cell r="AN113">
            <v>0</v>
          </cell>
        </row>
        <row r="134">
          <cell r="AJ134">
            <v>4752.25999999978</v>
          </cell>
          <cell r="AK134">
            <v>1.139</v>
          </cell>
          <cell r="AL134">
            <v>5412.83</v>
          </cell>
          <cell r="AM134">
            <v>803</v>
          </cell>
          <cell r="AN134">
            <v>914.61</v>
          </cell>
        </row>
        <row r="135">
          <cell r="AJ135">
            <v>405.700000000012</v>
          </cell>
          <cell r="AK135">
            <v>1.214</v>
          </cell>
          <cell r="AL135">
            <v>492.52</v>
          </cell>
          <cell r="AM135">
            <v>0</v>
          </cell>
          <cell r="AN135">
            <v>0</v>
          </cell>
        </row>
        <row r="137">
          <cell r="AJ137">
            <v>926.130000000005</v>
          </cell>
          <cell r="AK137">
            <v>1.339</v>
          </cell>
          <cell r="AL137">
            <v>1240.09</v>
          </cell>
          <cell r="AM137">
            <v>30</v>
          </cell>
          <cell r="AN137">
            <v>40.17</v>
          </cell>
        </row>
        <row r="138">
          <cell r="AJ138">
            <v>1399.52000000002</v>
          </cell>
          <cell r="AK138">
            <v>1.404</v>
          </cell>
          <cell r="AL138">
            <v>1964.93</v>
          </cell>
          <cell r="AM138">
            <v>119</v>
          </cell>
          <cell r="AN138">
            <v>167.08</v>
          </cell>
        </row>
        <row r="139">
          <cell r="AJ139">
            <v>528.719999999987</v>
          </cell>
          <cell r="AK139">
            <v>0.743</v>
          </cell>
          <cell r="AL139">
            <v>392.83</v>
          </cell>
          <cell r="AM139">
            <v>200</v>
          </cell>
          <cell r="AN139">
            <v>148.6</v>
          </cell>
        </row>
        <row r="160">
          <cell r="AJ160">
            <v>4576.25000000012</v>
          </cell>
          <cell r="AK160">
            <v>1.154</v>
          </cell>
          <cell r="AL160">
            <v>5280.98</v>
          </cell>
          <cell r="AM160">
            <v>1215</v>
          </cell>
          <cell r="AN160">
            <v>1402.11</v>
          </cell>
        </row>
        <row r="161">
          <cell r="AJ161">
            <v>437.049999999988</v>
          </cell>
          <cell r="AK161">
            <v>1.229</v>
          </cell>
          <cell r="AL161">
            <v>537.13</v>
          </cell>
          <cell r="AM161">
            <v>65</v>
          </cell>
          <cell r="AN161">
            <v>79.89</v>
          </cell>
        </row>
        <row r="163">
          <cell r="AJ163">
            <v>932.500000000029</v>
          </cell>
          <cell r="AK163">
            <v>1.349</v>
          </cell>
          <cell r="AL163">
            <v>1257.94</v>
          </cell>
          <cell r="AM163">
            <v>15</v>
          </cell>
          <cell r="AN163">
            <v>20.24</v>
          </cell>
        </row>
        <row r="164">
          <cell r="AJ164">
            <v>1226.14999999999</v>
          </cell>
          <cell r="AK164">
            <v>1.414</v>
          </cell>
          <cell r="AL164">
            <v>1733.77</v>
          </cell>
          <cell r="AM164">
            <v>51</v>
          </cell>
          <cell r="AN164">
            <v>72.11</v>
          </cell>
        </row>
        <row r="165">
          <cell r="AJ165">
            <v>344.630000000005</v>
          </cell>
          <cell r="AK165">
            <v>0.753</v>
          </cell>
          <cell r="AL165">
            <v>259.51</v>
          </cell>
          <cell r="AM165">
            <v>0</v>
          </cell>
          <cell r="AN165">
            <v>0</v>
          </cell>
        </row>
        <row r="186">
          <cell r="AJ186">
            <v>5399.09999999998</v>
          </cell>
          <cell r="AK186">
            <v>1.154</v>
          </cell>
          <cell r="AL186">
            <v>6230.56</v>
          </cell>
          <cell r="AM186">
            <v>1698</v>
          </cell>
          <cell r="AN186">
            <v>1959.49</v>
          </cell>
        </row>
        <row r="187">
          <cell r="AJ187">
            <v>498.479999999981</v>
          </cell>
          <cell r="AK187">
            <v>1.229</v>
          </cell>
          <cell r="AL187">
            <v>612.62</v>
          </cell>
          <cell r="AM187">
            <v>61</v>
          </cell>
          <cell r="AN187">
            <v>74.97</v>
          </cell>
        </row>
        <row r="189">
          <cell r="AJ189">
            <v>1069.41</v>
          </cell>
          <cell r="AK189">
            <v>1.349</v>
          </cell>
          <cell r="AL189">
            <v>1442.64</v>
          </cell>
          <cell r="AM189">
            <v>103</v>
          </cell>
          <cell r="AN189">
            <v>138.95</v>
          </cell>
        </row>
        <row r="190">
          <cell r="AJ190">
            <v>882.080000000016</v>
          </cell>
          <cell r="AK190">
            <v>1.414</v>
          </cell>
          <cell r="AL190">
            <v>1247.26</v>
          </cell>
          <cell r="AM190">
            <v>21</v>
          </cell>
          <cell r="AN190">
            <v>29.69</v>
          </cell>
        </row>
        <row r="191">
          <cell r="AJ191">
            <v>197.529999999999</v>
          </cell>
          <cell r="AK191">
            <v>0.753</v>
          </cell>
          <cell r="AL191">
            <v>148.74</v>
          </cell>
          <cell r="AM191">
            <v>0</v>
          </cell>
          <cell r="AN191">
            <v>0</v>
          </cell>
        </row>
        <row r="212">
          <cell r="AJ212">
            <v>3920.73999999999</v>
          </cell>
          <cell r="AK212">
            <v>1.154</v>
          </cell>
          <cell r="AL212">
            <v>4524.53</v>
          </cell>
          <cell r="AM212">
            <v>892</v>
          </cell>
          <cell r="AN212">
            <v>1029.37</v>
          </cell>
        </row>
        <row r="213">
          <cell r="AJ213">
            <v>300.440000000017</v>
          </cell>
          <cell r="AK213">
            <v>1.229</v>
          </cell>
          <cell r="AL213">
            <v>369.25</v>
          </cell>
          <cell r="AM213">
            <v>0</v>
          </cell>
          <cell r="AN213">
            <v>0</v>
          </cell>
        </row>
        <row r="215">
          <cell r="AJ215">
            <v>1038.90999999997</v>
          </cell>
          <cell r="AK215">
            <v>1.349</v>
          </cell>
          <cell r="AL215">
            <v>1401.49</v>
          </cell>
          <cell r="AM215">
            <v>59</v>
          </cell>
          <cell r="AN215">
            <v>79.59</v>
          </cell>
        </row>
        <row r="216">
          <cell r="AJ216">
            <v>1066.08999999997</v>
          </cell>
          <cell r="AK216">
            <v>1.414</v>
          </cell>
          <cell r="AL216">
            <v>1507.46</v>
          </cell>
          <cell r="AM216">
            <v>79</v>
          </cell>
          <cell r="AN216">
            <v>111.71</v>
          </cell>
        </row>
        <row r="217">
          <cell r="AJ217">
            <v>765.730000000011</v>
          </cell>
          <cell r="AK217">
            <v>0.753</v>
          </cell>
          <cell r="AL217">
            <v>576.6</v>
          </cell>
          <cell r="AM217">
            <v>200</v>
          </cell>
          <cell r="AN217">
            <v>150.6</v>
          </cell>
        </row>
        <row r="238">
          <cell r="AJ238">
            <v>5504.79000000004</v>
          </cell>
          <cell r="AK238">
            <v>1.154</v>
          </cell>
          <cell r="AL238">
            <v>6352.53</v>
          </cell>
          <cell r="AM238">
            <v>1979</v>
          </cell>
          <cell r="AN238">
            <v>2283.77</v>
          </cell>
        </row>
        <row r="239">
          <cell r="AJ239">
            <v>344.969999999987</v>
          </cell>
          <cell r="AK239">
            <v>1.229</v>
          </cell>
          <cell r="AL239">
            <v>423.96</v>
          </cell>
          <cell r="AM239">
            <v>0</v>
          </cell>
          <cell r="AN239">
            <v>0</v>
          </cell>
        </row>
        <row r="241">
          <cell r="AJ241">
            <v>1030.46000000002</v>
          </cell>
          <cell r="AK241">
            <v>1.349</v>
          </cell>
          <cell r="AL241">
            <v>1390.09</v>
          </cell>
          <cell r="AM241">
            <v>66</v>
          </cell>
          <cell r="AN241">
            <v>89.03</v>
          </cell>
        </row>
        <row r="242">
          <cell r="AJ242">
            <v>1183.41999999998</v>
          </cell>
          <cell r="AK242">
            <v>1.414</v>
          </cell>
          <cell r="AL242">
            <v>1673.36</v>
          </cell>
          <cell r="AM242">
            <v>28</v>
          </cell>
          <cell r="AN242">
            <v>39.59</v>
          </cell>
        </row>
        <row r="243">
          <cell r="AJ243">
            <v>366.609999999986</v>
          </cell>
          <cell r="AK243">
            <v>0.753</v>
          </cell>
          <cell r="AL243">
            <v>276.06</v>
          </cell>
          <cell r="AM243">
            <v>0</v>
          </cell>
          <cell r="AN243">
            <v>0</v>
          </cell>
        </row>
        <row r="264">
          <cell r="AJ264">
            <v>4340.68000000005</v>
          </cell>
          <cell r="AK264">
            <v>1.164</v>
          </cell>
          <cell r="AL264">
            <v>5052.56</v>
          </cell>
          <cell r="AM264">
            <v>839</v>
          </cell>
          <cell r="AN264">
            <v>976.6</v>
          </cell>
        </row>
        <row r="265">
          <cell r="AJ265">
            <v>578.670000000013</v>
          </cell>
          <cell r="AK265">
            <v>1.239</v>
          </cell>
          <cell r="AL265">
            <v>716.97</v>
          </cell>
          <cell r="AM265">
            <v>24</v>
          </cell>
          <cell r="AN265">
            <v>29.74</v>
          </cell>
        </row>
        <row r="267">
          <cell r="AJ267">
            <v>1349.47999999998</v>
          </cell>
          <cell r="AK267">
            <v>1.359</v>
          </cell>
          <cell r="AL267">
            <v>1833.95</v>
          </cell>
          <cell r="AM267">
            <v>10</v>
          </cell>
          <cell r="AN267">
            <v>13.59</v>
          </cell>
        </row>
        <row r="268">
          <cell r="AJ268">
            <v>1918.67999999999</v>
          </cell>
          <cell r="AK268">
            <v>1.424</v>
          </cell>
          <cell r="AL268">
            <v>2732.2</v>
          </cell>
          <cell r="AM268">
            <v>38</v>
          </cell>
          <cell r="AN268">
            <v>54.11</v>
          </cell>
        </row>
        <row r="269">
          <cell r="AJ269">
            <v>231.150000000009</v>
          </cell>
          <cell r="AK269">
            <v>0.767</v>
          </cell>
          <cell r="AL269">
            <v>177.29</v>
          </cell>
          <cell r="AM269">
            <v>0</v>
          </cell>
          <cell r="AN269">
            <v>0</v>
          </cell>
        </row>
        <row r="290">
          <cell r="AJ290">
            <v>3584.02999999991</v>
          </cell>
          <cell r="AK290">
            <v>1.164</v>
          </cell>
          <cell r="AL290">
            <v>4171.81</v>
          </cell>
          <cell r="AM290">
            <v>439</v>
          </cell>
          <cell r="AN290">
            <v>511</v>
          </cell>
        </row>
        <row r="291">
          <cell r="AJ291">
            <v>495.570000000007</v>
          </cell>
          <cell r="AK291">
            <v>1.239</v>
          </cell>
          <cell r="AL291">
            <v>614.01</v>
          </cell>
          <cell r="AM291">
            <v>0</v>
          </cell>
          <cell r="AN291">
            <v>0</v>
          </cell>
        </row>
        <row r="293">
          <cell r="AJ293">
            <v>1374.07000000001</v>
          </cell>
          <cell r="AK293">
            <v>1.359</v>
          </cell>
          <cell r="AL293">
            <v>1867.36</v>
          </cell>
          <cell r="AM293">
            <v>0</v>
          </cell>
          <cell r="AN293">
            <v>0</v>
          </cell>
        </row>
        <row r="294">
          <cell r="AJ294">
            <v>1425.88000000006</v>
          </cell>
          <cell r="AK294">
            <v>1.424</v>
          </cell>
          <cell r="AL294">
            <v>2030.45</v>
          </cell>
          <cell r="AM294">
            <v>20</v>
          </cell>
          <cell r="AN294">
            <v>28.48</v>
          </cell>
        </row>
        <row r="295">
          <cell r="AJ295">
            <v>78.8899999999994</v>
          </cell>
          <cell r="AK295">
            <v>0.767</v>
          </cell>
          <cell r="AL295">
            <v>60.51</v>
          </cell>
          <cell r="AM295">
            <v>0</v>
          </cell>
          <cell r="AN295">
            <v>0</v>
          </cell>
        </row>
        <row r="316">
          <cell r="AJ316">
            <v>6088.85000000009</v>
          </cell>
          <cell r="AK316">
            <v>1.164</v>
          </cell>
          <cell r="AL316">
            <v>7087.42</v>
          </cell>
          <cell r="AM316">
            <v>1997</v>
          </cell>
          <cell r="AN316">
            <v>2324.51</v>
          </cell>
        </row>
        <row r="317">
          <cell r="AJ317">
            <v>255.179999999993</v>
          </cell>
          <cell r="AK317">
            <v>1.239</v>
          </cell>
          <cell r="AL317">
            <v>316.17</v>
          </cell>
          <cell r="AM317">
            <v>0</v>
          </cell>
          <cell r="AN317">
            <v>0</v>
          </cell>
        </row>
        <row r="319">
          <cell r="AJ319">
            <v>1026.33000000002</v>
          </cell>
          <cell r="AK319">
            <v>1.359</v>
          </cell>
          <cell r="AL319">
            <v>1394.78</v>
          </cell>
          <cell r="AM319">
            <v>91</v>
          </cell>
          <cell r="AN319">
            <v>123.67</v>
          </cell>
        </row>
        <row r="320">
          <cell r="AJ320">
            <v>1201.08999999997</v>
          </cell>
          <cell r="AK320">
            <v>1.424</v>
          </cell>
          <cell r="AL320">
            <v>1710.35</v>
          </cell>
          <cell r="AM320">
            <v>25</v>
          </cell>
          <cell r="AN320">
            <v>35.6</v>
          </cell>
        </row>
        <row r="321">
          <cell r="AJ321">
            <v>439.279999999999</v>
          </cell>
          <cell r="AK321">
            <v>0.767</v>
          </cell>
          <cell r="AL321">
            <v>336.93</v>
          </cell>
          <cell r="AM321">
            <v>0</v>
          </cell>
          <cell r="AN321">
            <v>0</v>
          </cell>
        </row>
        <row r="342">
          <cell r="AJ342">
            <v>4717.69999999995</v>
          </cell>
          <cell r="AK342">
            <v>1.179</v>
          </cell>
          <cell r="AL342">
            <v>5562.17</v>
          </cell>
          <cell r="AM342">
            <v>1500</v>
          </cell>
          <cell r="AN342">
            <v>1768.51</v>
          </cell>
        </row>
        <row r="343">
          <cell r="AJ343">
            <v>215.890000000014</v>
          </cell>
          <cell r="AK343">
            <v>1.254</v>
          </cell>
          <cell r="AL343">
            <v>270.73</v>
          </cell>
          <cell r="AM343">
            <v>40</v>
          </cell>
          <cell r="AN343">
            <v>50.16</v>
          </cell>
        </row>
        <row r="345">
          <cell r="AJ345">
            <v>939.75</v>
          </cell>
          <cell r="AK345">
            <v>1.369</v>
          </cell>
          <cell r="AL345">
            <v>1286.52</v>
          </cell>
          <cell r="AM345">
            <v>83</v>
          </cell>
          <cell r="AN345">
            <v>113.63</v>
          </cell>
        </row>
        <row r="346">
          <cell r="AJ346">
            <v>1015.47999999998</v>
          </cell>
          <cell r="AK346">
            <v>1.434</v>
          </cell>
          <cell r="AL346">
            <v>1456.2</v>
          </cell>
          <cell r="AM346">
            <v>64</v>
          </cell>
          <cell r="AN346">
            <v>91.78</v>
          </cell>
        </row>
        <row r="347">
          <cell r="AJ347">
            <v>220.559999999998</v>
          </cell>
          <cell r="AK347">
            <v>0.767</v>
          </cell>
          <cell r="AL347">
            <v>169.16</v>
          </cell>
          <cell r="AM347">
            <v>0</v>
          </cell>
          <cell r="AN347">
            <v>0</v>
          </cell>
        </row>
        <row r="368">
          <cell r="AJ368">
            <v>5304.92999999994</v>
          </cell>
          <cell r="AK368">
            <v>1.179</v>
          </cell>
          <cell r="AL368">
            <v>6254.51</v>
          </cell>
          <cell r="AM368">
            <v>1812</v>
          </cell>
          <cell r="AN368">
            <v>2136.35</v>
          </cell>
        </row>
        <row r="369">
          <cell r="AJ369">
            <v>211.739999999991</v>
          </cell>
          <cell r="AK369">
            <v>1.254</v>
          </cell>
          <cell r="AL369">
            <v>265.52</v>
          </cell>
          <cell r="AM369">
            <v>0</v>
          </cell>
          <cell r="AN369">
            <v>0</v>
          </cell>
        </row>
        <row r="371">
          <cell r="AJ371">
            <v>762.809999999998</v>
          </cell>
          <cell r="AK371">
            <v>1.369</v>
          </cell>
          <cell r="AL371">
            <v>1044.29</v>
          </cell>
          <cell r="AM371">
            <v>5</v>
          </cell>
          <cell r="AN371">
            <v>6.85</v>
          </cell>
        </row>
        <row r="372">
          <cell r="AJ372">
            <v>1276.77000000002</v>
          </cell>
          <cell r="AK372">
            <v>1.434</v>
          </cell>
          <cell r="AL372">
            <v>1830.89</v>
          </cell>
          <cell r="AM372">
            <v>175</v>
          </cell>
          <cell r="AN372">
            <v>250.95</v>
          </cell>
        </row>
        <row r="373">
          <cell r="AJ373">
            <v>172.279999999999</v>
          </cell>
          <cell r="AK373">
            <v>0.767</v>
          </cell>
          <cell r="AL373">
            <v>132.15</v>
          </cell>
          <cell r="AM373">
            <v>0</v>
          </cell>
          <cell r="AN373">
            <v>0</v>
          </cell>
        </row>
        <row r="394">
          <cell r="AJ394">
            <v>3565.95000000007</v>
          </cell>
          <cell r="AK394">
            <v>1.179</v>
          </cell>
          <cell r="AL394">
            <v>4204.25</v>
          </cell>
          <cell r="AM394">
            <v>905</v>
          </cell>
          <cell r="AN394">
            <v>1067</v>
          </cell>
        </row>
        <row r="395">
          <cell r="AJ395">
            <v>269.300000000003</v>
          </cell>
          <cell r="AK395">
            <v>1.254</v>
          </cell>
          <cell r="AL395">
            <v>337.7</v>
          </cell>
          <cell r="AM395">
            <v>0</v>
          </cell>
          <cell r="AN395">
            <v>0</v>
          </cell>
        </row>
        <row r="397">
          <cell r="AJ397">
            <v>957.689999999973</v>
          </cell>
          <cell r="AK397">
            <v>1.369</v>
          </cell>
          <cell r="AL397">
            <v>1311.07</v>
          </cell>
          <cell r="AM397">
            <v>26</v>
          </cell>
          <cell r="AN397">
            <v>35.59</v>
          </cell>
        </row>
        <row r="398">
          <cell r="AJ398">
            <v>1201.15000000002</v>
          </cell>
          <cell r="AK398">
            <v>1.434</v>
          </cell>
          <cell r="AL398">
            <v>1722.44</v>
          </cell>
          <cell r="AM398">
            <v>0</v>
          </cell>
          <cell r="AN398">
            <v>0</v>
          </cell>
        </row>
        <row r="399">
          <cell r="AJ399">
            <v>192</v>
          </cell>
          <cell r="AK399">
            <v>0.797</v>
          </cell>
          <cell r="AL399">
            <v>153.02</v>
          </cell>
          <cell r="AM399">
            <v>0</v>
          </cell>
          <cell r="AN399">
            <v>0</v>
          </cell>
        </row>
        <row r="420">
          <cell r="AJ420">
            <v>5937.59999999998</v>
          </cell>
          <cell r="AK420">
            <v>1.179</v>
          </cell>
          <cell r="AL420">
            <v>7000.42</v>
          </cell>
          <cell r="AM420">
            <v>1901</v>
          </cell>
          <cell r="AN420">
            <v>2241.28</v>
          </cell>
        </row>
        <row r="421">
          <cell r="AJ421">
            <v>250.719999999987</v>
          </cell>
          <cell r="AK421">
            <v>1.254</v>
          </cell>
          <cell r="AL421">
            <v>314.41</v>
          </cell>
          <cell r="AM421">
            <v>0</v>
          </cell>
          <cell r="AN421">
            <v>0</v>
          </cell>
        </row>
        <row r="423">
          <cell r="AJ423">
            <v>1174.69</v>
          </cell>
          <cell r="AK423">
            <v>1.369</v>
          </cell>
          <cell r="AL423">
            <v>1608.14</v>
          </cell>
          <cell r="AM423">
            <v>99</v>
          </cell>
          <cell r="AN423">
            <v>135.53</v>
          </cell>
        </row>
        <row r="424">
          <cell r="AJ424">
            <v>1168.98999999999</v>
          </cell>
          <cell r="AK424">
            <v>1.434</v>
          </cell>
          <cell r="AL424">
            <v>1676.34</v>
          </cell>
          <cell r="AM424">
            <v>32</v>
          </cell>
          <cell r="AN424">
            <v>45.89</v>
          </cell>
        </row>
        <row r="425">
          <cell r="AJ425">
            <v>275.360000000001</v>
          </cell>
          <cell r="AK425">
            <v>0.797</v>
          </cell>
          <cell r="AL425">
            <v>219.47</v>
          </cell>
          <cell r="AM425">
            <v>0</v>
          </cell>
          <cell r="AN425">
            <v>0</v>
          </cell>
        </row>
        <row r="446">
          <cell r="AJ446">
            <v>4302.63000000012</v>
          </cell>
          <cell r="AK446">
            <v>1.194</v>
          </cell>
          <cell r="AL446">
            <v>5137.34</v>
          </cell>
          <cell r="AM446">
            <v>474</v>
          </cell>
          <cell r="AN446">
            <v>565.96</v>
          </cell>
        </row>
        <row r="447">
          <cell r="AJ447">
            <v>637.49000000002</v>
          </cell>
          <cell r="AK447">
            <v>1.269</v>
          </cell>
          <cell r="AL447">
            <v>808.97</v>
          </cell>
          <cell r="AM447">
            <v>0</v>
          </cell>
          <cell r="AN447">
            <v>0</v>
          </cell>
        </row>
        <row r="449">
          <cell r="AJ449">
            <v>1380.90000000002</v>
          </cell>
          <cell r="AK449">
            <v>1.384</v>
          </cell>
          <cell r="AL449">
            <v>1911.16</v>
          </cell>
          <cell r="AM449">
            <v>71</v>
          </cell>
          <cell r="AN449">
            <v>98.26</v>
          </cell>
        </row>
        <row r="450">
          <cell r="AJ450">
            <v>1535.20000000001</v>
          </cell>
          <cell r="AK450">
            <v>1.449</v>
          </cell>
          <cell r="AL450">
            <v>2224.51</v>
          </cell>
          <cell r="AM450">
            <v>17</v>
          </cell>
          <cell r="AN450">
            <v>24.63</v>
          </cell>
        </row>
        <row r="451">
          <cell r="AJ451">
            <v>129.830000000002</v>
          </cell>
          <cell r="AK451">
            <v>0.797</v>
          </cell>
          <cell r="AL451">
            <v>103.48</v>
          </cell>
          <cell r="AM451">
            <v>0</v>
          </cell>
          <cell r="AN451">
            <v>0</v>
          </cell>
        </row>
        <row r="472">
          <cell r="AJ472">
            <v>3730.11999999988</v>
          </cell>
          <cell r="AK472">
            <v>1.194</v>
          </cell>
          <cell r="AL472">
            <v>4453.76</v>
          </cell>
          <cell r="AM472">
            <v>509</v>
          </cell>
          <cell r="AN472">
            <v>607.75</v>
          </cell>
        </row>
        <row r="473">
          <cell r="AJ473">
            <v>525.929999999993</v>
          </cell>
          <cell r="AK473">
            <v>1.269</v>
          </cell>
          <cell r="AL473">
            <v>667.41</v>
          </cell>
          <cell r="AM473">
            <v>0</v>
          </cell>
          <cell r="AN473">
            <v>0</v>
          </cell>
        </row>
        <row r="475">
          <cell r="AJ475">
            <v>1165.82999999999</v>
          </cell>
          <cell r="AK475">
            <v>1.384</v>
          </cell>
          <cell r="AL475">
            <v>1613.51</v>
          </cell>
          <cell r="AM475">
            <v>0</v>
          </cell>
          <cell r="AN475">
            <v>0</v>
          </cell>
        </row>
        <row r="476">
          <cell r="AJ476">
            <v>1267.37</v>
          </cell>
          <cell r="AK476">
            <v>1.449</v>
          </cell>
          <cell r="AL476">
            <v>1836.42</v>
          </cell>
          <cell r="AM476">
            <v>20</v>
          </cell>
          <cell r="AN476">
            <v>28.98</v>
          </cell>
        </row>
        <row r="477">
          <cell r="AJ477">
            <v>72.9100000000035</v>
          </cell>
          <cell r="AK477">
            <v>0.797</v>
          </cell>
          <cell r="AL477">
            <v>58.11</v>
          </cell>
          <cell r="AM477">
            <v>0</v>
          </cell>
          <cell r="AN477">
            <v>0</v>
          </cell>
        </row>
        <row r="498">
          <cell r="AJ498">
            <v>4878.10000000009</v>
          </cell>
          <cell r="AK498">
            <v>1.194</v>
          </cell>
          <cell r="AL498">
            <v>5824.45</v>
          </cell>
          <cell r="AM498">
            <v>1483</v>
          </cell>
          <cell r="AN498">
            <v>1770.7</v>
          </cell>
        </row>
        <row r="499">
          <cell r="AJ499">
            <v>422.070000000007</v>
          </cell>
          <cell r="AK499">
            <v>1.269</v>
          </cell>
          <cell r="AL499">
            <v>535.61</v>
          </cell>
          <cell r="AM499">
            <v>40</v>
          </cell>
          <cell r="AN499">
            <v>50.76</v>
          </cell>
        </row>
        <row r="501">
          <cell r="AJ501">
            <v>1084.77000000002</v>
          </cell>
          <cell r="AK501">
            <v>1.384</v>
          </cell>
          <cell r="AL501">
            <v>1501.32</v>
          </cell>
          <cell r="AM501">
            <v>66</v>
          </cell>
          <cell r="AN501">
            <v>91.34</v>
          </cell>
        </row>
        <row r="502">
          <cell r="AJ502">
            <v>1069.57000000001</v>
          </cell>
          <cell r="AK502">
            <v>1.449</v>
          </cell>
          <cell r="AL502">
            <v>1549.8</v>
          </cell>
          <cell r="AM502">
            <v>60</v>
          </cell>
          <cell r="AN502">
            <v>86.95</v>
          </cell>
        </row>
        <row r="503">
          <cell r="AJ503">
            <v>297.910000000003</v>
          </cell>
          <cell r="AK503">
            <v>0.797</v>
          </cell>
          <cell r="AL503">
            <v>237.44</v>
          </cell>
          <cell r="AM503">
            <v>0</v>
          </cell>
          <cell r="AN503">
            <v>0</v>
          </cell>
        </row>
        <row r="524">
          <cell r="AJ524">
            <v>5131.94999999995</v>
          </cell>
          <cell r="AK524">
            <v>1.194</v>
          </cell>
          <cell r="AL524">
            <v>6127.56</v>
          </cell>
          <cell r="AM524">
            <v>1804</v>
          </cell>
          <cell r="AN524">
            <v>2153.97</v>
          </cell>
        </row>
        <row r="525">
          <cell r="AJ525">
            <v>340.429999999978</v>
          </cell>
          <cell r="AK525">
            <v>1.269</v>
          </cell>
          <cell r="AL525">
            <v>432.01</v>
          </cell>
          <cell r="AM525">
            <v>0</v>
          </cell>
          <cell r="AN525">
            <v>0</v>
          </cell>
        </row>
        <row r="527">
          <cell r="AJ527">
            <v>912.25</v>
          </cell>
          <cell r="AK527">
            <v>1.384</v>
          </cell>
          <cell r="AL527">
            <v>1262.56</v>
          </cell>
          <cell r="AM527">
            <v>85</v>
          </cell>
          <cell r="AN527">
            <v>117.64</v>
          </cell>
        </row>
        <row r="528">
          <cell r="AJ528">
            <v>1147.93000000005</v>
          </cell>
          <cell r="AK528">
            <v>1.449</v>
          </cell>
          <cell r="AL528">
            <v>1663.34</v>
          </cell>
          <cell r="AM528">
            <v>75</v>
          </cell>
          <cell r="AN528">
            <v>108.68</v>
          </cell>
        </row>
        <row r="529">
          <cell r="AJ529">
            <v>165.110000000001</v>
          </cell>
          <cell r="AK529">
            <v>0.797</v>
          </cell>
          <cell r="AL529">
            <v>131.6</v>
          </cell>
          <cell r="AM529">
            <v>0</v>
          </cell>
          <cell r="AN529">
            <v>0</v>
          </cell>
        </row>
        <row r="550">
          <cell r="AJ550">
            <v>5141.71999999997</v>
          </cell>
          <cell r="AK550">
            <v>1.194</v>
          </cell>
          <cell r="AL550">
            <v>6139.21</v>
          </cell>
          <cell r="AM550">
            <v>1596</v>
          </cell>
          <cell r="AN550">
            <v>1905.63</v>
          </cell>
        </row>
        <row r="551">
          <cell r="AJ551">
            <v>301.530000000013</v>
          </cell>
          <cell r="AK551">
            <v>1.269</v>
          </cell>
          <cell r="AL551">
            <v>382.64</v>
          </cell>
          <cell r="AM551">
            <v>0</v>
          </cell>
          <cell r="AN551">
            <v>0</v>
          </cell>
        </row>
        <row r="553">
          <cell r="AJ553">
            <v>1182.25</v>
          </cell>
          <cell r="AK553">
            <v>1.384</v>
          </cell>
          <cell r="AL553">
            <v>1636.24</v>
          </cell>
          <cell r="AM553">
            <v>50</v>
          </cell>
          <cell r="AN553">
            <v>69.2</v>
          </cell>
        </row>
        <row r="554">
          <cell r="AJ554">
            <v>992.259999999893</v>
          </cell>
          <cell r="AK554">
            <v>1.449</v>
          </cell>
          <cell r="AL554">
            <v>1437.78</v>
          </cell>
          <cell r="AM554">
            <v>25</v>
          </cell>
          <cell r="AN554">
            <v>36.23</v>
          </cell>
        </row>
        <row r="555">
          <cell r="AJ555">
            <v>264.089999999997</v>
          </cell>
          <cell r="AK555">
            <v>0.797</v>
          </cell>
          <cell r="AL555">
            <v>210.48</v>
          </cell>
          <cell r="AM555">
            <v>0</v>
          </cell>
          <cell r="AN555">
            <v>0</v>
          </cell>
        </row>
        <row r="576">
          <cell r="AJ576">
            <v>5136.15000000002</v>
          </cell>
          <cell r="AK576">
            <v>1.204</v>
          </cell>
          <cell r="AL576">
            <v>6183.92</v>
          </cell>
          <cell r="AM576">
            <v>1888</v>
          </cell>
          <cell r="AN576">
            <v>2273.16</v>
          </cell>
        </row>
        <row r="577">
          <cell r="AJ577">
            <v>267.149999999994</v>
          </cell>
          <cell r="AK577">
            <v>1.279</v>
          </cell>
          <cell r="AL577">
            <v>341.68</v>
          </cell>
          <cell r="AM577">
            <v>77</v>
          </cell>
          <cell r="AN577">
            <v>98.48</v>
          </cell>
        </row>
        <row r="579">
          <cell r="AJ579">
            <v>991.640000000014</v>
          </cell>
          <cell r="AK579">
            <v>1.384</v>
          </cell>
          <cell r="AL579">
            <v>1372.44</v>
          </cell>
          <cell r="AM579">
            <v>82</v>
          </cell>
          <cell r="AN579">
            <v>113.49</v>
          </cell>
        </row>
        <row r="580">
          <cell r="AJ580">
            <v>964.940000000061</v>
          </cell>
          <cell r="AK580">
            <v>1.449</v>
          </cell>
          <cell r="AL580">
            <v>1398.2</v>
          </cell>
          <cell r="AM580">
            <v>103</v>
          </cell>
          <cell r="AN580">
            <v>149.25</v>
          </cell>
        </row>
        <row r="581">
          <cell r="AJ581">
            <v>300.25</v>
          </cell>
          <cell r="AK581">
            <v>0.802</v>
          </cell>
          <cell r="AL581">
            <v>240.8</v>
          </cell>
          <cell r="AM581">
            <v>0</v>
          </cell>
          <cell r="AN581">
            <v>0</v>
          </cell>
        </row>
        <row r="602">
          <cell r="AJ602">
            <v>5228.34999999998</v>
          </cell>
          <cell r="AK602">
            <v>1.204</v>
          </cell>
          <cell r="AL602">
            <v>6294.93</v>
          </cell>
          <cell r="AM602">
            <v>1340</v>
          </cell>
          <cell r="AN602">
            <v>1613.36</v>
          </cell>
        </row>
        <row r="603">
          <cell r="AJ603">
            <v>561.910000000004</v>
          </cell>
          <cell r="AK603">
            <v>1.279</v>
          </cell>
          <cell r="AL603">
            <v>718.68</v>
          </cell>
          <cell r="AM603">
            <v>0</v>
          </cell>
          <cell r="AN603">
            <v>0</v>
          </cell>
        </row>
        <row r="605">
          <cell r="AJ605">
            <v>1185.63</v>
          </cell>
          <cell r="AK605">
            <v>1.384</v>
          </cell>
          <cell r="AL605">
            <v>1640.9</v>
          </cell>
          <cell r="AM605">
            <v>83</v>
          </cell>
          <cell r="AN605">
            <v>114.87</v>
          </cell>
        </row>
        <row r="606">
          <cell r="AJ606">
            <v>1393.73999999999</v>
          </cell>
          <cell r="AK606">
            <v>1.449</v>
          </cell>
          <cell r="AL606">
            <v>2019.53</v>
          </cell>
          <cell r="AM606">
            <v>46</v>
          </cell>
          <cell r="AN606">
            <v>66.66</v>
          </cell>
        </row>
        <row r="607">
          <cell r="AJ607">
            <v>347.279999999999</v>
          </cell>
          <cell r="AK607">
            <v>0.802</v>
          </cell>
          <cell r="AL607">
            <v>278.51</v>
          </cell>
          <cell r="AM607">
            <v>0</v>
          </cell>
          <cell r="AN607">
            <v>0</v>
          </cell>
        </row>
        <row r="628">
          <cell r="AJ628">
            <v>4381.23999999999</v>
          </cell>
          <cell r="AK628">
            <v>1.204</v>
          </cell>
          <cell r="AL628">
            <v>5275.02</v>
          </cell>
          <cell r="AM628">
            <v>1030</v>
          </cell>
          <cell r="AN628">
            <v>1240.12</v>
          </cell>
        </row>
        <row r="629">
          <cell r="AJ629">
            <v>433.979999999996</v>
          </cell>
          <cell r="AK629">
            <v>1.279</v>
          </cell>
          <cell r="AL629">
            <v>555.06</v>
          </cell>
          <cell r="AM629">
            <v>0</v>
          </cell>
          <cell r="AN629">
            <v>0</v>
          </cell>
        </row>
        <row r="631">
          <cell r="AJ631">
            <v>1393.45999999996</v>
          </cell>
          <cell r="AK631">
            <v>1.384</v>
          </cell>
          <cell r="AL631">
            <v>1928.55</v>
          </cell>
          <cell r="AM631">
            <v>109</v>
          </cell>
          <cell r="AN631">
            <v>150.85</v>
          </cell>
        </row>
        <row r="632">
          <cell r="AJ632">
            <v>1596.96000000002</v>
          </cell>
          <cell r="AK632">
            <v>1.449</v>
          </cell>
          <cell r="AL632">
            <v>2314</v>
          </cell>
          <cell r="AM632">
            <v>68</v>
          </cell>
          <cell r="AN632">
            <v>98.54</v>
          </cell>
        </row>
        <row r="633">
          <cell r="AJ633">
            <v>662.449999999997</v>
          </cell>
          <cell r="AK633">
            <v>0.802</v>
          </cell>
          <cell r="AL633">
            <v>531.29</v>
          </cell>
          <cell r="AM633">
            <v>216</v>
          </cell>
          <cell r="AN633">
            <v>173.23</v>
          </cell>
        </row>
        <row r="654">
          <cell r="AJ654">
            <v>3311.33000000007</v>
          </cell>
          <cell r="AK654">
            <v>1.204</v>
          </cell>
          <cell r="AL654">
            <v>3986.84</v>
          </cell>
          <cell r="AM654">
            <v>465</v>
          </cell>
          <cell r="AN654">
            <v>559.86</v>
          </cell>
        </row>
        <row r="655">
          <cell r="AJ655">
            <v>591.929999999993</v>
          </cell>
          <cell r="AK655">
            <v>1.279</v>
          </cell>
          <cell r="AL655">
            <v>757.08</v>
          </cell>
          <cell r="AM655">
            <v>0</v>
          </cell>
          <cell r="AN655">
            <v>0</v>
          </cell>
        </row>
        <row r="657">
          <cell r="AJ657">
            <v>1030.64999999999</v>
          </cell>
          <cell r="AK657">
            <v>1.384</v>
          </cell>
          <cell r="AL657">
            <v>1426.42</v>
          </cell>
          <cell r="AM657">
            <v>33</v>
          </cell>
          <cell r="AN657">
            <v>45.67</v>
          </cell>
        </row>
        <row r="658">
          <cell r="AJ658">
            <v>1754.50999999995</v>
          </cell>
          <cell r="AK658">
            <v>1.449</v>
          </cell>
          <cell r="AL658">
            <v>2542.29</v>
          </cell>
          <cell r="AM658">
            <v>10</v>
          </cell>
          <cell r="AN658">
            <v>14.49</v>
          </cell>
        </row>
        <row r="659">
          <cell r="AJ659">
            <v>107.270000000004</v>
          </cell>
          <cell r="AK659">
            <v>0.802</v>
          </cell>
          <cell r="AL659">
            <v>86.03</v>
          </cell>
          <cell r="AM659">
            <v>0</v>
          </cell>
          <cell r="AN659">
            <v>0</v>
          </cell>
        </row>
        <row r="680">
          <cell r="AJ680">
            <v>5056.14999999991</v>
          </cell>
          <cell r="AK680">
            <v>1.204</v>
          </cell>
          <cell r="AL680">
            <v>6087.61</v>
          </cell>
          <cell r="AM680">
            <v>1142</v>
          </cell>
          <cell r="AN680">
            <v>1374.97</v>
          </cell>
        </row>
        <row r="681">
          <cell r="AJ681">
            <v>234.169999999998</v>
          </cell>
          <cell r="AK681">
            <v>1.279</v>
          </cell>
          <cell r="AL681">
            <v>299.5</v>
          </cell>
          <cell r="AM681">
            <v>0</v>
          </cell>
          <cell r="AN681">
            <v>0</v>
          </cell>
        </row>
        <row r="683">
          <cell r="AJ683">
            <v>1099.67000000001</v>
          </cell>
          <cell r="AK683">
            <v>1.384</v>
          </cell>
          <cell r="AL683">
            <v>1521.95</v>
          </cell>
          <cell r="AM683">
            <v>23</v>
          </cell>
          <cell r="AN683">
            <v>31.83</v>
          </cell>
        </row>
        <row r="684">
          <cell r="AJ684">
            <v>1300.46999999997</v>
          </cell>
          <cell r="AK684">
            <v>1.449</v>
          </cell>
          <cell r="AL684">
            <v>1884.38</v>
          </cell>
          <cell r="AM684">
            <v>121</v>
          </cell>
          <cell r="AN684">
            <v>175.33</v>
          </cell>
        </row>
        <row r="685">
          <cell r="AJ685">
            <v>239.860000000001</v>
          </cell>
          <cell r="AK685">
            <v>0.802</v>
          </cell>
          <cell r="AL685">
            <v>192.36</v>
          </cell>
          <cell r="AM685">
            <v>0</v>
          </cell>
          <cell r="AN685">
            <v>0</v>
          </cell>
        </row>
        <row r="706">
          <cell r="AJ706">
            <v>5222.62000000011</v>
          </cell>
          <cell r="AK706">
            <v>1.204</v>
          </cell>
          <cell r="AL706">
            <v>6288.04</v>
          </cell>
          <cell r="AM706">
            <v>2410</v>
          </cell>
          <cell r="AN706">
            <v>2901.64</v>
          </cell>
        </row>
        <row r="707">
          <cell r="AJ707">
            <v>287.48000000001</v>
          </cell>
          <cell r="AK707">
            <v>1.279</v>
          </cell>
          <cell r="AL707">
            <v>367.68</v>
          </cell>
          <cell r="AM707">
            <v>29</v>
          </cell>
          <cell r="AN707">
            <v>37.09</v>
          </cell>
        </row>
        <row r="709">
          <cell r="AJ709">
            <v>1014.99000000002</v>
          </cell>
          <cell r="AK709">
            <v>1.384</v>
          </cell>
          <cell r="AL709">
            <v>1404.75</v>
          </cell>
          <cell r="AM709">
            <v>62</v>
          </cell>
          <cell r="AN709">
            <v>85.81</v>
          </cell>
        </row>
        <row r="710">
          <cell r="AJ710">
            <v>859.070000000065</v>
          </cell>
          <cell r="AK710">
            <v>1.449</v>
          </cell>
          <cell r="AL710">
            <v>1244.79</v>
          </cell>
          <cell r="AM710">
            <v>24</v>
          </cell>
          <cell r="AN710">
            <v>34.78</v>
          </cell>
        </row>
        <row r="711">
          <cell r="AJ711">
            <v>413.979999999996</v>
          </cell>
          <cell r="AK711">
            <v>0.802</v>
          </cell>
          <cell r="AL711">
            <v>332.01</v>
          </cell>
          <cell r="AM711">
            <v>0</v>
          </cell>
          <cell r="AN711">
            <v>0</v>
          </cell>
        </row>
        <row r="732">
          <cell r="AJ732">
            <v>4430.16999999993</v>
          </cell>
          <cell r="AK732">
            <v>1.204</v>
          </cell>
          <cell r="AL732">
            <v>5333.92</v>
          </cell>
          <cell r="AM732">
            <v>957</v>
          </cell>
          <cell r="AN732">
            <v>1152.23</v>
          </cell>
        </row>
        <row r="733">
          <cell r="AJ733">
            <v>450.399999999994</v>
          </cell>
          <cell r="AK733">
            <v>1.279</v>
          </cell>
          <cell r="AL733">
            <v>576.06</v>
          </cell>
          <cell r="AM733">
            <v>0</v>
          </cell>
          <cell r="AN733">
            <v>0</v>
          </cell>
        </row>
        <row r="735">
          <cell r="AJ735">
            <v>1237.21999999997</v>
          </cell>
          <cell r="AK735">
            <v>1.384</v>
          </cell>
          <cell r="AL735">
            <v>1712.31</v>
          </cell>
          <cell r="AM735">
            <v>80</v>
          </cell>
          <cell r="AN735">
            <v>110.72</v>
          </cell>
        </row>
        <row r="736">
          <cell r="AJ736">
            <v>991.429999999993</v>
          </cell>
          <cell r="AK736">
            <v>1.449</v>
          </cell>
          <cell r="AL736">
            <v>1436.58</v>
          </cell>
          <cell r="AM736">
            <v>25</v>
          </cell>
          <cell r="AN736">
            <v>36.23</v>
          </cell>
        </row>
        <row r="737">
          <cell r="AJ737">
            <v>773.430000000008</v>
          </cell>
          <cell r="AK737">
            <v>0.802</v>
          </cell>
          <cell r="AL737">
            <v>620.29</v>
          </cell>
          <cell r="AM737">
            <v>0</v>
          </cell>
          <cell r="AN737">
            <v>0</v>
          </cell>
        </row>
        <row r="758">
          <cell r="AJ758">
            <v>4828.57999999996</v>
          </cell>
          <cell r="AK758">
            <v>1.209</v>
          </cell>
          <cell r="AL758">
            <v>5837.75</v>
          </cell>
          <cell r="AM758">
            <v>1542</v>
          </cell>
          <cell r="AN758">
            <v>1864.28</v>
          </cell>
        </row>
        <row r="759">
          <cell r="AJ759">
            <v>494.650000000009</v>
          </cell>
          <cell r="AK759">
            <v>1.284</v>
          </cell>
          <cell r="AL759">
            <v>635.13</v>
          </cell>
          <cell r="AM759">
            <v>82</v>
          </cell>
          <cell r="AN759">
            <v>105.29</v>
          </cell>
        </row>
        <row r="761">
          <cell r="AJ761">
            <v>823.260000000038</v>
          </cell>
          <cell r="AK761">
            <v>1.384</v>
          </cell>
          <cell r="AL761">
            <v>1139.39</v>
          </cell>
          <cell r="AM761">
            <v>40</v>
          </cell>
          <cell r="AN761">
            <v>55.36</v>
          </cell>
        </row>
        <row r="762">
          <cell r="AJ762">
            <v>980.759999999951</v>
          </cell>
          <cell r="AK762">
            <v>1.449</v>
          </cell>
          <cell r="AL762">
            <v>1421.12</v>
          </cell>
          <cell r="AM762">
            <v>0</v>
          </cell>
          <cell r="AN762">
            <v>0</v>
          </cell>
        </row>
        <row r="763">
          <cell r="AJ763">
            <v>227.529999999999</v>
          </cell>
          <cell r="AK763">
            <v>0.809</v>
          </cell>
          <cell r="AL763">
            <v>184.07</v>
          </cell>
          <cell r="AM763">
            <v>0</v>
          </cell>
          <cell r="AN763">
            <v>0</v>
          </cell>
        </row>
        <row r="784">
          <cell r="AJ784">
            <v>5551.66000000003</v>
          </cell>
          <cell r="AK784">
            <v>1.209</v>
          </cell>
          <cell r="AL784">
            <v>6711.96</v>
          </cell>
          <cell r="AM784">
            <v>2071</v>
          </cell>
          <cell r="AN784">
            <v>2503.84</v>
          </cell>
        </row>
        <row r="785">
          <cell r="AJ785">
            <v>284.189999999988</v>
          </cell>
          <cell r="AK785">
            <v>1.284</v>
          </cell>
          <cell r="AL785">
            <v>364.9</v>
          </cell>
          <cell r="AM785">
            <v>0</v>
          </cell>
          <cell r="AN785">
            <v>0</v>
          </cell>
        </row>
        <row r="787">
          <cell r="AJ787">
            <v>1334.33999999997</v>
          </cell>
          <cell r="AK787">
            <v>1.384</v>
          </cell>
          <cell r="AL787">
            <v>1846.73</v>
          </cell>
          <cell r="AM787">
            <v>65</v>
          </cell>
          <cell r="AN787">
            <v>89.96</v>
          </cell>
        </row>
        <row r="788">
          <cell r="AJ788">
            <v>1531.10000000004</v>
          </cell>
          <cell r="AK788">
            <v>1.449</v>
          </cell>
          <cell r="AL788">
            <v>2218.56</v>
          </cell>
          <cell r="AM788">
            <v>84</v>
          </cell>
          <cell r="AN788">
            <v>121.72</v>
          </cell>
        </row>
        <row r="789">
          <cell r="AJ789">
            <v>266.369999999995</v>
          </cell>
          <cell r="AK789">
            <v>0.809</v>
          </cell>
          <cell r="AL789">
            <v>215.5</v>
          </cell>
          <cell r="AM789">
            <v>0</v>
          </cell>
          <cell r="AN789">
            <v>0</v>
          </cell>
        </row>
        <row r="810">
          <cell r="AJ810">
            <v>0</v>
          </cell>
        </row>
        <row r="810">
          <cell r="AL810">
            <v>0</v>
          </cell>
          <cell r="AM810">
            <v>0</v>
          </cell>
          <cell r="AN810">
            <v>0</v>
          </cell>
        </row>
        <row r="811">
          <cell r="AJ811">
            <v>0</v>
          </cell>
        </row>
        <row r="811">
          <cell r="AL811">
            <v>0</v>
          </cell>
          <cell r="AM811">
            <v>0</v>
          </cell>
          <cell r="AN811">
            <v>0</v>
          </cell>
        </row>
        <row r="813">
          <cell r="AJ813">
            <v>0</v>
          </cell>
        </row>
        <row r="813">
          <cell r="AL813">
            <v>0</v>
          </cell>
          <cell r="AM813">
            <v>0</v>
          </cell>
          <cell r="AN813">
            <v>0</v>
          </cell>
        </row>
        <row r="814">
          <cell r="AJ814">
            <v>0</v>
          </cell>
        </row>
        <row r="814">
          <cell r="AL814">
            <v>0</v>
          </cell>
          <cell r="AM814">
            <v>0</v>
          </cell>
          <cell r="AN814">
            <v>0</v>
          </cell>
        </row>
        <row r="815">
          <cell r="AJ815">
            <v>0</v>
          </cell>
        </row>
        <row r="815">
          <cell r="AL815">
            <v>0</v>
          </cell>
          <cell r="AM815">
            <v>0</v>
          </cell>
          <cell r="AN815">
            <v>0</v>
          </cell>
        </row>
        <row r="836">
          <cell r="AJ836">
            <v>-59.2399999999907</v>
          </cell>
        </row>
        <row r="836">
          <cell r="AL836">
            <v>-71.62</v>
          </cell>
          <cell r="AM836">
            <v>0</v>
          </cell>
          <cell r="AN836">
            <v>0</v>
          </cell>
        </row>
        <row r="837">
          <cell r="AJ837">
            <v>-0.959999999991851</v>
          </cell>
        </row>
        <row r="837">
          <cell r="AL837">
            <v>-1.23</v>
          </cell>
          <cell r="AM837">
            <v>0</v>
          </cell>
          <cell r="AN837">
            <v>0</v>
          </cell>
        </row>
        <row r="839">
          <cell r="AJ839">
            <v>-0.25</v>
          </cell>
        </row>
        <row r="839">
          <cell r="AL839">
            <v>-0.35</v>
          </cell>
          <cell r="AM839">
            <v>0</v>
          </cell>
          <cell r="AN839">
            <v>0</v>
          </cell>
        </row>
        <row r="840">
          <cell r="AJ840">
            <v>-7.30999999999767</v>
          </cell>
        </row>
        <row r="840">
          <cell r="AL840">
            <v>-10.59</v>
          </cell>
          <cell r="AM840">
            <v>0</v>
          </cell>
          <cell r="AN840">
            <v>0</v>
          </cell>
        </row>
        <row r="841">
          <cell r="AJ841">
            <v>0.279999999998836</v>
          </cell>
        </row>
        <row r="841">
          <cell r="AL841">
            <v>0.23</v>
          </cell>
          <cell r="AM841">
            <v>0</v>
          </cell>
          <cell r="AN8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cumento"/>
      <sheetName val="RESUMO"/>
      <sheetName val="S_CH 95"/>
      <sheetName val="S_CH 98"/>
      <sheetName val="D.GFORCE"/>
      <sheetName val="GASOLEO"/>
      <sheetName val="G.CORADO"/>
    </sheetNames>
    <sheetDataSet>
      <sheetData sheetId="0">
        <row r="197">
          <cell r="A197" t="str">
            <v>Factura</v>
          </cell>
          <cell r="B197">
            <v>2230243651</v>
          </cell>
          <cell r="C197">
            <v>39388</v>
          </cell>
        </row>
        <row r="198">
          <cell r="A198" t="str">
            <v>Factura</v>
          </cell>
          <cell r="B198">
            <v>2230243651</v>
          </cell>
          <cell r="C198">
            <v>39388</v>
          </cell>
        </row>
        <row r="199">
          <cell r="A199" t="str">
            <v>Factura</v>
          </cell>
          <cell r="B199">
            <v>2230247501</v>
          </cell>
          <cell r="C199">
            <v>39391</v>
          </cell>
        </row>
        <row r="200">
          <cell r="A200" t="str">
            <v>Factura</v>
          </cell>
          <cell r="B200">
            <v>2230250027</v>
          </cell>
          <cell r="C200">
            <v>39393</v>
          </cell>
        </row>
        <row r="201">
          <cell r="A201" t="str">
            <v>Factura</v>
          </cell>
          <cell r="B201">
            <v>2230250027</v>
          </cell>
          <cell r="C201">
            <v>39393</v>
          </cell>
        </row>
        <row r="202">
          <cell r="A202" t="str">
            <v>Factura</v>
          </cell>
          <cell r="B202">
            <v>2230252666</v>
          </cell>
          <cell r="C202">
            <v>39395</v>
          </cell>
        </row>
        <row r="203">
          <cell r="A203" t="str">
            <v>Factura</v>
          </cell>
          <cell r="B203">
            <v>2230254373</v>
          </cell>
          <cell r="C203">
            <v>39398</v>
          </cell>
        </row>
        <row r="204">
          <cell r="A204" t="str">
            <v>Factura</v>
          </cell>
          <cell r="B204">
            <v>2230254373</v>
          </cell>
          <cell r="C204">
            <v>39398</v>
          </cell>
        </row>
        <row r="205">
          <cell r="A205" t="str">
            <v>Factura</v>
          </cell>
          <cell r="B205">
            <v>2230256925</v>
          </cell>
          <cell r="C205">
            <v>39400</v>
          </cell>
        </row>
        <row r="206">
          <cell r="A206" t="str">
            <v>Factura</v>
          </cell>
          <cell r="B206">
            <v>2230256925</v>
          </cell>
          <cell r="C206">
            <v>39400</v>
          </cell>
        </row>
        <row r="207">
          <cell r="A207" t="str">
            <v>Factura</v>
          </cell>
          <cell r="B207">
            <v>2230262380</v>
          </cell>
          <cell r="C207">
            <v>39402</v>
          </cell>
        </row>
        <row r="208">
          <cell r="A208" t="str">
            <v>Factura</v>
          </cell>
          <cell r="B208">
            <v>2230262380</v>
          </cell>
          <cell r="C208">
            <v>39402</v>
          </cell>
        </row>
        <row r="209">
          <cell r="A209" t="str">
            <v>Factura</v>
          </cell>
          <cell r="B209">
            <v>2230262380</v>
          </cell>
          <cell r="C209">
            <v>39405</v>
          </cell>
        </row>
        <row r="210">
          <cell r="A210" t="str">
            <v>Factura</v>
          </cell>
          <cell r="B210">
            <v>2230262380</v>
          </cell>
          <cell r="C210">
            <v>39405</v>
          </cell>
        </row>
        <row r="211">
          <cell r="A211" t="str">
            <v>Factura</v>
          </cell>
          <cell r="B211">
            <v>2230266349</v>
          </cell>
          <cell r="C211">
            <v>39407</v>
          </cell>
        </row>
        <row r="212">
          <cell r="A212" t="str">
            <v>Factura</v>
          </cell>
          <cell r="B212">
            <v>2230268931</v>
          </cell>
          <cell r="C212">
            <v>39409</v>
          </cell>
        </row>
        <row r="213">
          <cell r="A213" t="str">
            <v>Factura</v>
          </cell>
          <cell r="B213">
            <v>2230268931</v>
          </cell>
          <cell r="C213">
            <v>39409</v>
          </cell>
        </row>
        <row r="214">
          <cell r="A214" t="str">
            <v>Factura</v>
          </cell>
          <cell r="B214">
            <v>2230270902</v>
          </cell>
          <cell r="C214">
            <v>39412</v>
          </cell>
        </row>
        <row r="215">
          <cell r="A215" t="str">
            <v>Factura</v>
          </cell>
          <cell r="B215">
            <v>2230273399</v>
          </cell>
          <cell r="C215">
            <v>39414</v>
          </cell>
        </row>
        <row r="216">
          <cell r="A216" t="str">
            <v>Nota de Crédito</v>
          </cell>
          <cell r="B216">
            <v>2203505489</v>
          </cell>
          <cell r="C216">
            <v>39409</v>
          </cell>
        </row>
        <row r="217">
          <cell r="A217" t="str">
            <v>Factura</v>
          </cell>
          <cell r="B217">
            <v>2230276932</v>
          </cell>
          <cell r="C217">
            <v>39416</v>
          </cell>
        </row>
        <row r="218">
          <cell r="A218" t="str">
            <v>Factura</v>
          </cell>
          <cell r="B218">
            <v>2230276932</v>
          </cell>
          <cell r="C218">
            <v>39416</v>
          </cell>
        </row>
        <row r="219">
          <cell r="A219" t="str">
            <v>Factura</v>
          </cell>
          <cell r="B219">
            <v>2230278500</v>
          </cell>
          <cell r="C219">
            <v>39416</v>
          </cell>
        </row>
        <row r="220">
          <cell r="A220" t="str">
            <v>Nota de Crédito</v>
          </cell>
          <cell r="B220">
            <v>2203509942</v>
          </cell>
          <cell r="C220">
            <v>39416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6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25" zoomScaleNormal="125" zoomScalePageLayoutView="100" workbookViewId="0">
      <selection pane="topLeft" activeCell="A3" activeCellId="0" sqref="A3"/>
    </sheetView>
  </sheetViews>
  <sheetFormatPr defaultRowHeight="12.75"/>
  <cols>
    <col collapsed="false" hidden="false" max="2" min="1" style="0" width="15.2551020408163"/>
    <col collapsed="false" hidden="false" max="3" min="3" style="0" width="24.1632653061224"/>
    <col collapsed="false" hidden="false" max="4" min="4" style="0" width="23.4897959183673"/>
    <col collapsed="false" hidden="false" max="5" min="5" style="0" width="24.1632653061224"/>
    <col collapsed="false" hidden="false" max="6" min="6" style="0" width="23.4897959183673"/>
    <col collapsed="false" hidden="false" max="7" min="7" style="0" width="10.3928571428571"/>
    <col collapsed="false" hidden="false" max="8" min="8" style="0" width="8.50510204081633"/>
    <col collapsed="false" hidden="false" max="9" min="9" style="0" width="12.1479591836735"/>
    <col collapsed="false" hidden="false" max="10" min="10" style="0" width="11.8775510204082"/>
    <col collapsed="false" hidden="false" max="1025" min="11" style="0" width="8.50510204081633"/>
  </cols>
  <sheetData>
    <row r="1" s="4" customFormat="true" ht="30" hidden="false" customHeight="true" outlineLevel="0" collapsed="false">
      <c r="A1" s="1"/>
      <c r="B1" s="2" t="s">
        <v>0</v>
      </c>
      <c r="C1" s="1"/>
      <c r="D1" s="1"/>
      <c r="E1" s="1"/>
      <c r="F1" s="1"/>
      <c r="G1" s="3"/>
      <c r="I1" s="3"/>
    </row>
    <row r="2" s="4" customFormat="true" ht="30" hidden="false" customHeight="true" outlineLevel="0" collapsed="false">
      <c r="A2" s="1"/>
      <c r="B2" s="5" t="s">
        <v>1</v>
      </c>
      <c r="C2" s="1"/>
      <c r="D2" s="1"/>
      <c r="E2" s="1"/>
      <c r="F2" s="1"/>
      <c r="G2" s="3"/>
      <c r="I2" s="3"/>
    </row>
    <row r="3" customFormat="false" ht="30" hidden="false" customHeight="true" outlineLevel="0" collapsed="false">
      <c r="A3" s="6" t="n">
        <v>42430</v>
      </c>
      <c r="B3" s="6"/>
      <c r="C3" s="6"/>
      <c r="D3" s="6"/>
      <c r="E3" s="6"/>
      <c r="F3" s="6"/>
      <c r="G3" s="6"/>
      <c r="I3" s="7"/>
    </row>
    <row r="4" customFormat="false" ht="30" hidden="false" customHeight="true" outlineLevel="0" collapsed="false">
      <c r="A4" s="6"/>
      <c r="B4" s="6"/>
      <c r="C4" s="6"/>
      <c r="D4" s="6"/>
      <c r="E4" s="6"/>
      <c r="F4" s="6"/>
      <c r="G4" s="6"/>
      <c r="I4" s="7"/>
    </row>
    <row r="5" customFormat="false" ht="30" hidden="false" customHeight="true" outlineLevel="0" collapsed="false">
      <c r="A5" s="8" t="s">
        <v>2</v>
      </c>
      <c r="B5" s="8"/>
      <c r="C5" s="8"/>
      <c r="D5" s="8"/>
      <c r="E5" s="8"/>
      <c r="F5" s="8"/>
      <c r="G5" s="8"/>
      <c r="I5" s="7"/>
    </row>
    <row r="6" customFormat="false" ht="30" hidden="false" customHeight="true" outlineLevel="0" collapsed="false"/>
    <row r="7" customFormat="false" ht="30" hidden="false" customHeight="true" outlineLevel="0" collapsed="false">
      <c r="A7" s="9" t="s">
        <v>3</v>
      </c>
      <c r="B7" s="9"/>
      <c r="C7" s="10" t="s">
        <v>4</v>
      </c>
      <c r="D7" s="10"/>
      <c r="E7" s="10" t="s">
        <v>5</v>
      </c>
      <c r="F7" s="10"/>
      <c r="G7" s="11" t="s">
        <v>6</v>
      </c>
    </row>
    <row r="8" customFormat="false" ht="30" hidden="false" customHeight="true" outlineLevel="0" collapsed="false">
      <c r="A8" s="9"/>
      <c r="B8" s="9"/>
      <c r="C8" s="10" t="s">
        <v>7</v>
      </c>
      <c r="D8" s="10" t="s">
        <v>8</v>
      </c>
      <c r="E8" s="10" t="s">
        <v>7</v>
      </c>
      <c r="F8" s="10" t="s">
        <v>8</v>
      </c>
      <c r="G8" s="11"/>
    </row>
    <row r="9" customFormat="false" ht="30" hidden="false" customHeight="true" outlineLevel="0" collapsed="false">
      <c r="A9" s="12" t="s">
        <v>9</v>
      </c>
      <c r="B9" s="12"/>
      <c r="C9" s="13" t="n">
        <f aca="false">'IVA S_PB 95'!F41</f>
        <v>32303</v>
      </c>
      <c r="D9" s="14" t="n">
        <f aca="false">'IVA S_PB 95'!J41</f>
        <v>42780.2518</v>
      </c>
      <c r="E9" s="13" t="n">
        <f aca="false">'IVA S_PB 95'!M41</f>
        <v>32303</v>
      </c>
      <c r="F9" s="14" t="n">
        <f aca="false">'IVA S_PB 95'!O41</f>
        <v>44148.1</v>
      </c>
      <c r="G9" s="15" t="n">
        <v>0.21</v>
      </c>
      <c r="I9" s="16"/>
    </row>
    <row r="10" customFormat="false" ht="30" hidden="false" customHeight="true" outlineLevel="0" collapsed="false">
      <c r="A10" s="12" t="s">
        <v>10</v>
      </c>
      <c r="B10" s="12"/>
      <c r="C10" s="13" t="n">
        <f aca="false">'IVA S_PB 98'!F41</f>
        <v>36953</v>
      </c>
      <c r="D10" s="14" t="n">
        <f aca="false">'IVA S_PB 98'!J41</f>
        <v>51331.5154</v>
      </c>
      <c r="E10" s="13" t="n">
        <f aca="false">'IVA S_PB 98'!M41</f>
        <v>36953</v>
      </c>
      <c r="F10" s="14" t="n">
        <f aca="false">'IVA S_PB 98'!O41</f>
        <v>52896.22</v>
      </c>
      <c r="G10" s="15" t="n">
        <v>0.21</v>
      </c>
      <c r="I10" s="16"/>
    </row>
    <row r="11" customFormat="false" ht="30" hidden="false" customHeight="true" outlineLevel="0" collapsed="false">
      <c r="A11" s="12" t="s">
        <v>11</v>
      </c>
      <c r="B11" s="12"/>
      <c r="C11" s="13" t="n">
        <f aca="false">'IVA D.GFORCE'!F41</f>
        <v>12229</v>
      </c>
      <c r="D11" s="14" t="n">
        <f aca="false">'IVA D.GFORCE'!J41</f>
        <v>14688.3473</v>
      </c>
      <c r="E11" s="13" t="n">
        <f aca="false">'IVA D.GFORCE'!M41</f>
        <v>12229</v>
      </c>
      <c r="F11" s="14" t="n">
        <f aca="false">'IVA D.GFORCE'!O41</f>
        <v>15282.63</v>
      </c>
      <c r="G11" s="15" t="n">
        <v>0.21</v>
      </c>
      <c r="I11" s="16"/>
    </row>
    <row r="12" customFormat="false" ht="30" hidden="false" customHeight="true" outlineLevel="0" collapsed="false">
      <c r="A12" s="12" t="s">
        <v>12</v>
      </c>
      <c r="B12" s="12"/>
      <c r="C12" s="13" t="n">
        <f aca="false">'IVA DIESEL'!F41</f>
        <v>103369</v>
      </c>
      <c r="D12" s="14" t="n">
        <f aca="false">'IVA DIESEL'!J41</f>
        <v>117446.3147</v>
      </c>
      <c r="E12" s="13" t="n">
        <f aca="false">'IVA DIESEL'!M41</f>
        <v>103369</v>
      </c>
      <c r="F12" s="14" t="n">
        <f aca="false">'IVA DIESEL'!O41</f>
        <v>121698.04</v>
      </c>
      <c r="G12" s="15" t="n">
        <v>0.21</v>
      </c>
      <c r="I12" s="16"/>
    </row>
    <row r="13" customFormat="false" ht="30" hidden="false" customHeight="true" outlineLevel="0" collapsed="false">
      <c r="A13" s="17"/>
      <c r="B13" s="17"/>
      <c r="C13" s="18"/>
      <c r="D13" s="19" t="n">
        <f aca="false">SUM(D9:D12)</f>
        <v>226246.4292</v>
      </c>
      <c r="E13" s="18"/>
      <c r="F13" s="19" t="n">
        <f aca="false">SUM(F9:F12)</f>
        <v>234024.99</v>
      </c>
      <c r="G13" s="20"/>
    </row>
    <row r="14" customFormat="false" ht="30" hidden="false" customHeight="true" outlineLevel="0" collapsed="false">
      <c r="A14" s="17"/>
      <c r="B14" s="17"/>
      <c r="C14" s="18"/>
      <c r="D14" s="21"/>
      <c r="E14" s="18"/>
      <c r="F14" s="21"/>
      <c r="G14" s="22"/>
    </row>
    <row r="15" customFormat="false" ht="30" hidden="false" customHeight="true" outlineLevel="0" collapsed="false">
      <c r="A15" s="12" t="s">
        <v>13</v>
      </c>
      <c r="B15" s="12"/>
      <c r="C15" s="13" t="n">
        <f aca="false">'IVA D.AGRICOLA'!F41</f>
        <v>8188</v>
      </c>
      <c r="D15" s="14" t="n">
        <f aca="false">'IVA D.AGRICOLA'!J41</f>
        <v>6088.9696</v>
      </c>
      <c r="E15" s="13" t="n">
        <f aca="false">'IVA D.AGRICOLA'!M41</f>
        <v>8188</v>
      </c>
      <c r="F15" s="14" t="n">
        <f aca="false">'IVA D.AGRICOLA'!O41</f>
        <v>6389.02</v>
      </c>
      <c r="G15" s="15" t="n">
        <v>0.12</v>
      </c>
      <c r="I15" s="16"/>
    </row>
    <row r="16" customFormat="false" ht="30" hidden="false" customHeight="true" outlineLevel="0" collapsed="false">
      <c r="A16" s="17"/>
      <c r="B16" s="17"/>
      <c r="C16" s="18"/>
      <c r="D16" s="19" t="n">
        <f aca="false">SUM(D15)</f>
        <v>6088.9696</v>
      </c>
      <c r="E16" s="18"/>
      <c r="F16" s="19" t="n">
        <f aca="false">SUM(F15)</f>
        <v>6389.02</v>
      </c>
      <c r="G16" s="20"/>
      <c r="I16" s="16"/>
    </row>
  </sheetData>
  <mergeCells count="11">
    <mergeCell ref="A3:G3"/>
    <mergeCell ref="A5:G5"/>
    <mergeCell ref="A7:B8"/>
    <mergeCell ref="C7:D7"/>
    <mergeCell ref="E7:F7"/>
    <mergeCell ref="G7:G8"/>
    <mergeCell ref="A9:B9"/>
    <mergeCell ref="A10:B10"/>
    <mergeCell ref="A11:B11"/>
    <mergeCell ref="A12:B12"/>
    <mergeCell ref="A15:B15"/>
  </mergeCells>
  <printOptions headings="false" gridLines="false" gridLinesSet="true" horizontalCentered="true" verticalCentered="false"/>
  <pageMargins left="0.747916666666667" right="0.747916666666667" top="0.590277777777778" bottom="0.39375" header="0.3937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&amp;R&amp;P/&amp;N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P42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2.75"/>
  <cols>
    <col collapsed="false" hidden="false" max="1" min="1" style="0" width="10.3928571428571"/>
    <col collapsed="false" hidden="false" max="2" min="2" style="0" width="11.3418367346939"/>
    <col collapsed="false" hidden="false" max="3" min="3" style="0" width="11.2040816326531"/>
    <col collapsed="false" hidden="false" max="4" min="4" style="0" width="10.530612244898"/>
    <col collapsed="false" hidden="false" max="8" min="5" style="0" width="11.4744897959184"/>
    <col collapsed="false" hidden="false" max="9" min="9" style="0" width="6.47959183673469"/>
    <col collapsed="false" hidden="false" max="10" min="10" style="0" width="11.4744897959184"/>
    <col collapsed="false" hidden="false" max="11" min="11" style="0" width="1.75510204081633"/>
    <col collapsed="false" hidden="false" max="12" min="12" style="0" width="10.530612244898"/>
    <col collapsed="false" hidden="false" max="16" min="13" style="0" width="11.4744897959184"/>
    <col collapsed="false" hidden="false" max="17" min="17" style="23" width="6.61224489795918"/>
    <col collapsed="false" hidden="false" max="1025" min="18" style="0" width="8.50510204081633"/>
  </cols>
  <sheetData>
    <row r="1" customFormat="false" ht="12.75" hidden="false" customHeight="false" outlineLevel="0" collapsed="false">
      <c r="B1" s="1"/>
      <c r="C1" s="1"/>
      <c r="D1" s="2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customFormat="false" ht="31.5" hidden="false" customHeight="false" outlineLevel="0" collapsed="false">
      <c r="B2" s="25"/>
      <c r="C2" s="25" t="s">
        <v>0</v>
      </c>
      <c r="D2" s="24"/>
      <c r="E2" s="4"/>
      <c r="F2" s="4"/>
      <c r="G2" s="26"/>
      <c r="H2" s="4"/>
      <c r="I2" s="4"/>
      <c r="J2" s="4"/>
      <c r="K2" s="4"/>
      <c r="L2" s="4"/>
      <c r="M2" s="4"/>
      <c r="N2" s="27" t="n">
        <f aca="false">[1]LIGAÇÕES!G1</f>
        <v>39387</v>
      </c>
      <c r="O2" s="27"/>
      <c r="P2" s="28"/>
    </row>
    <row r="3" customFormat="false" ht="16.5" hidden="false" customHeight="false" outlineLevel="0" collapsed="false">
      <c r="B3" s="1"/>
      <c r="C3" s="1"/>
      <c r="D3" s="24"/>
      <c r="E3" s="4"/>
      <c r="F3" s="4"/>
      <c r="G3" s="4"/>
      <c r="H3" s="4"/>
      <c r="I3" s="4"/>
      <c r="J3" s="4"/>
      <c r="K3" s="4"/>
      <c r="L3" s="4"/>
      <c r="M3" s="4"/>
      <c r="N3" s="4"/>
      <c r="O3" s="7"/>
      <c r="P3" s="28"/>
    </row>
    <row r="4" customFormat="false" ht="13.5" hidden="false" customHeight="false" outlineLevel="0" collapsed="false">
      <c r="B4" s="29" t="s">
        <v>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8"/>
    </row>
    <row r="5" customFormat="false" ht="12.75" hidden="false" customHeight="false" outlineLevel="0" collapsed="false">
      <c r="B5" s="1"/>
      <c r="C5" s="1"/>
      <c r="D5" s="2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8"/>
    </row>
    <row r="6" customFormat="false" ht="12.75" hidden="false" customHeight="false" outlineLevel="0" collapsed="false">
      <c r="B6" s="30" t="s">
        <v>14</v>
      </c>
      <c r="C6" s="30"/>
      <c r="D6" s="30"/>
      <c r="E6" s="30"/>
      <c r="F6" s="30"/>
      <c r="G6" s="30"/>
      <c r="H6" s="30"/>
      <c r="I6" s="30"/>
      <c r="J6" s="30"/>
      <c r="K6" s="4"/>
      <c r="L6" s="30" t="s">
        <v>15</v>
      </c>
      <c r="M6" s="30"/>
      <c r="N6" s="30"/>
      <c r="O6" s="30"/>
      <c r="P6" s="28"/>
    </row>
    <row r="7" customFormat="false" ht="12.75" hidden="false" customHeight="false" outlineLevel="0" collapsed="false">
      <c r="B7" s="31" t="s">
        <v>16</v>
      </c>
      <c r="C7" s="31" t="s">
        <v>17</v>
      </c>
      <c r="D7" s="32" t="s">
        <v>18</v>
      </c>
      <c r="E7" s="31" t="s">
        <v>19</v>
      </c>
      <c r="F7" s="31" t="s">
        <v>20</v>
      </c>
      <c r="G7" s="33" t="s">
        <v>21</v>
      </c>
      <c r="H7" s="33" t="s">
        <v>8</v>
      </c>
      <c r="I7" s="31" t="s">
        <v>6</v>
      </c>
      <c r="J7" s="33" t="s">
        <v>8</v>
      </c>
      <c r="K7" s="34"/>
      <c r="L7" s="31" t="s">
        <v>22</v>
      </c>
      <c r="M7" s="31" t="s">
        <v>19</v>
      </c>
      <c r="N7" s="33" t="s">
        <v>23</v>
      </c>
      <c r="O7" s="33" t="s">
        <v>24</v>
      </c>
      <c r="P7" s="28"/>
    </row>
    <row r="8" customFormat="false" ht="12.75" hidden="false" customHeight="false" outlineLevel="0" collapsed="false">
      <c r="B8" s="31"/>
      <c r="C8" s="31"/>
      <c r="D8" s="32"/>
      <c r="E8" s="31"/>
      <c r="F8" s="31"/>
      <c r="G8" s="35" t="s">
        <v>25</v>
      </c>
      <c r="H8" s="35" t="s">
        <v>26</v>
      </c>
      <c r="I8" s="31"/>
      <c r="J8" s="35" t="s">
        <v>27</v>
      </c>
      <c r="K8" s="34"/>
      <c r="L8" s="31"/>
      <c r="M8" s="31"/>
      <c r="N8" s="35" t="s">
        <v>25</v>
      </c>
      <c r="O8" s="35" t="s">
        <v>5</v>
      </c>
      <c r="P8" s="28"/>
    </row>
    <row r="9" customFormat="false" ht="12.75" hidden="false" customHeight="false" outlineLevel="0" collapsed="false">
      <c r="B9" s="36" t="str">
        <f aca="false">[2]Documento!$A197</f>
        <v>Factura</v>
      </c>
      <c r="C9" s="36" t="n">
        <f aca="false">[2]Documento!$B197</f>
        <v>2230243651</v>
      </c>
      <c r="D9" s="37" t="n">
        <f aca="false">[2]Documento!$C197</f>
        <v>39388</v>
      </c>
      <c r="E9" s="38" t="n">
        <v>1341</v>
      </c>
      <c r="F9" s="38" t="n">
        <f aca="false">E9</f>
        <v>1341</v>
      </c>
      <c r="G9" s="39" t="n">
        <f aca="false">J9/F9</f>
        <v>1.29665801640567</v>
      </c>
      <c r="H9" s="40" t="n">
        <v>1437.04</v>
      </c>
      <c r="I9" s="41" t="n">
        <v>0.21</v>
      </c>
      <c r="J9" s="40" t="n">
        <f aca="false">H9*I9+H9</f>
        <v>1738.8184</v>
      </c>
      <c r="K9" s="42"/>
      <c r="L9" s="43" t="n">
        <f aca="false">N2</f>
        <v>39387</v>
      </c>
      <c r="M9" s="38" t="n">
        <f aca="false">[1]CX_PA!AJ7-[1]CX_PA!AM7+[1]CX_PA!AJ33-[1]CX_PA!AM33</f>
        <v>1341.26000000001</v>
      </c>
      <c r="N9" s="39" t="n">
        <f aca="false">[1]CX_PA!AK33</f>
        <v>1.339</v>
      </c>
      <c r="O9" s="40" t="n">
        <f aca="false">[1]CX_PA!AL7-[1]CX_PA!AN7+[1]CX_PA!AL33-[1]CX_PA!AN33</f>
        <v>1795.95</v>
      </c>
      <c r="P9" s="28"/>
    </row>
    <row r="10" customFormat="false" ht="12.75" hidden="false" customHeight="false" outlineLevel="0" collapsed="false">
      <c r="B10" s="36" t="str">
        <f aca="false">[2]Documento!$A198</f>
        <v>Factura</v>
      </c>
      <c r="C10" s="36" t="n">
        <f aca="false">[2]Documento!$B198</f>
        <v>2230243651</v>
      </c>
      <c r="D10" s="37" t="n">
        <f aca="false">[2]Documento!$C198</f>
        <v>39388</v>
      </c>
      <c r="E10" s="38" t="n">
        <v>0</v>
      </c>
      <c r="F10" s="38" t="n">
        <f aca="false">E10</f>
        <v>0</v>
      </c>
      <c r="G10" s="39" t="e">
        <f aca="false">J10/F10</f>
        <v>#DIV/0!</v>
      </c>
      <c r="H10" s="40" t="n">
        <v>0</v>
      </c>
      <c r="I10" s="41" t="n">
        <v>0.21</v>
      </c>
      <c r="J10" s="40" t="n">
        <f aca="false">H10*I10+H10</f>
        <v>0</v>
      </c>
      <c r="K10" s="42"/>
      <c r="L10" s="37" t="n">
        <f aca="false">L9+1</f>
        <v>39388</v>
      </c>
      <c r="M10" s="38" t="n">
        <f aca="false">[1]CX_PA!AJ59-[1]CX_PA!AM59</f>
        <v>1326.19999999998</v>
      </c>
      <c r="N10" s="39" t="n">
        <f aca="false">[1]CX_PA!AK59</f>
        <v>1.339</v>
      </c>
      <c r="O10" s="40" t="n">
        <f aca="false">[1]CX_PA!AL59-[1]CX_PA!AN59</f>
        <v>1775.79</v>
      </c>
      <c r="P10" s="42"/>
    </row>
    <row r="11" customFormat="false" ht="12.75" hidden="false" customHeight="false" outlineLevel="0" collapsed="false">
      <c r="B11" s="36" t="str">
        <f aca="false">[2]Documento!$A199</f>
        <v>Factura</v>
      </c>
      <c r="C11" s="36" t="n">
        <f aca="false">[2]Documento!$B199</f>
        <v>2230247501</v>
      </c>
      <c r="D11" s="37" t="n">
        <f aca="false">[2]Documento!$C199</f>
        <v>39391</v>
      </c>
      <c r="E11" s="38" t="n">
        <v>4064</v>
      </c>
      <c r="F11" s="38" t="n">
        <f aca="false">E11</f>
        <v>4064</v>
      </c>
      <c r="G11" s="39" t="n">
        <f aca="false">J11/F11</f>
        <v>1.29665910433071</v>
      </c>
      <c r="H11" s="40" t="n">
        <v>4355.06</v>
      </c>
      <c r="I11" s="41" t="n">
        <v>0.21</v>
      </c>
      <c r="J11" s="40" t="n">
        <f aca="false">H11*I11+H11</f>
        <v>5269.6226</v>
      </c>
      <c r="K11" s="42"/>
      <c r="L11" s="37" t="n">
        <f aca="false">L10+1</f>
        <v>39389</v>
      </c>
      <c r="M11" s="38" t="n">
        <f aca="false">[1]CX_PA!AJ85-[1]CX_PA!AM85</f>
        <v>1278.64999999999</v>
      </c>
      <c r="N11" s="39" t="n">
        <f aca="false">[1]CX_PA!AK85</f>
        <v>1.339</v>
      </c>
      <c r="O11" s="40" t="n">
        <f aca="false">[1]CX_PA!AL85-[1]CX_PA!AN85</f>
        <v>1712.11</v>
      </c>
      <c r="P11" s="42"/>
    </row>
    <row r="12" customFormat="false" ht="12.75" hidden="false" customHeight="false" outlineLevel="0" collapsed="false">
      <c r="B12" s="36" t="str">
        <f aca="false">[2]Documento!$A200</f>
        <v>Factura</v>
      </c>
      <c r="C12" s="36" t="n">
        <f aca="false">[2]Documento!$B200</f>
        <v>2230250027</v>
      </c>
      <c r="D12" s="37" t="n">
        <f aca="false">[2]Documento!$C200</f>
        <v>39393</v>
      </c>
      <c r="E12" s="38" t="n">
        <v>811</v>
      </c>
      <c r="F12" s="38" t="n">
        <f aca="false">E12</f>
        <v>811</v>
      </c>
      <c r="G12" s="39" t="n">
        <f aca="false">J12/F12</f>
        <v>1.29665450061652</v>
      </c>
      <c r="H12" s="40" t="n">
        <v>869.08</v>
      </c>
      <c r="I12" s="41" t="n">
        <v>0.21</v>
      </c>
      <c r="J12" s="40" t="n">
        <f aca="false">H12*I12+H12</f>
        <v>1051.5868</v>
      </c>
      <c r="K12" s="42"/>
      <c r="L12" s="37" t="n">
        <f aca="false">L11+1</f>
        <v>39390</v>
      </c>
      <c r="M12" s="38" t="n">
        <f aca="false">[1]CX_PA!AJ111-[1]CX_PA!AM111</f>
        <v>1374.04999999999</v>
      </c>
      <c r="N12" s="39" t="n">
        <f aca="false">[1]CX_PA!AK111</f>
        <v>1.339</v>
      </c>
      <c r="O12" s="40" t="n">
        <f aca="false">[1]CX_PA!AL111-[1]CX_PA!AN111</f>
        <v>1839.85</v>
      </c>
      <c r="P12" s="42"/>
    </row>
    <row r="13" customFormat="false" ht="12.75" hidden="false" customHeight="false" outlineLevel="0" collapsed="false">
      <c r="B13" s="36" t="str">
        <f aca="false">[2]Documento!$A201</f>
        <v>Factura</v>
      </c>
      <c r="C13" s="36" t="n">
        <f aca="false">[2]Documento!$B201</f>
        <v>2230250027</v>
      </c>
      <c r="D13" s="37" t="n">
        <f aca="false">[2]Documento!$C201</f>
        <v>39393</v>
      </c>
      <c r="E13" s="38" t="n">
        <v>917</v>
      </c>
      <c r="F13" s="38" t="n">
        <f aca="false">E13</f>
        <v>917</v>
      </c>
      <c r="G13" s="39" t="n">
        <f aca="false">J13/F13</f>
        <v>1.30664165757906</v>
      </c>
      <c r="H13" s="40" t="n">
        <v>990.24</v>
      </c>
      <c r="I13" s="41" t="n">
        <v>0.21</v>
      </c>
      <c r="J13" s="40" t="n">
        <f aca="false">H13*I13+H13</f>
        <v>1198.1904</v>
      </c>
      <c r="K13" s="42"/>
      <c r="L13" s="37" t="n">
        <f aca="false">L12+1</f>
        <v>39391</v>
      </c>
      <c r="M13" s="38" t="n">
        <f aca="false">[1]CX_PA!AJ137-[1]CX_PA!AM137</f>
        <v>896.130000000005</v>
      </c>
      <c r="N13" s="39" t="n">
        <f aca="false">[1]CX_PA!AK137</f>
        <v>1.339</v>
      </c>
      <c r="O13" s="40" t="n">
        <f aca="false">[1]CX_PA!AL137-[1]CX_PA!AN137</f>
        <v>1199.92</v>
      </c>
      <c r="P13" s="42"/>
    </row>
    <row r="14" customFormat="false" ht="12.75" hidden="false" customHeight="false" outlineLevel="0" collapsed="false">
      <c r="B14" s="36" t="str">
        <f aca="false">[2]Documento!$A202</f>
        <v>Factura</v>
      </c>
      <c r="C14" s="36" t="n">
        <f aca="false">[2]Documento!$B202</f>
        <v>2230252666</v>
      </c>
      <c r="D14" s="37" t="n">
        <f aca="false">[2]Documento!$C202</f>
        <v>39395</v>
      </c>
      <c r="E14" s="38" t="n">
        <v>1947</v>
      </c>
      <c r="F14" s="38" t="n">
        <f aca="false">E14</f>
        <v>1947</v>
      </c>
      <c r="G14" s="39" t="n">
        <f aca="false">J14/F14</f>
        <v>1.30665084745763</v>
      </c>
      <c r="H14" s="40" t="n">
        <v>2102.52</v>
      </c>
      <c r="I14" s="41" t="n">
        <v>0.21</v>
      </c>
      <c r="J14" s="40" t="n">
        <f aca="false">H14*I14+H14</f>
        <v>2544.0492</v>
      </c>
      <c r="K14" s="42"/>
      <c r="L14" s="37" t="n">
        <f aca="false">L13+1</f>
        <v>39392</v>
      </c>
      <c r="M14" s="38" t="n">
        <f aca="false">[1]CX_PA!AJ163-[1]CX_PA!AM163</f>
        <v>917.500000000029</v>
      </c>
      <c r="N14" s="39" t="n">
        <f aca="false">[1]CX_PA!AK163</f>
        <v>1.349</v>
      </c>
      <c r="O14" s="40" t="n">
        <f aca="false">[1]CX_PA!AL163-[1]CX_PA!AN163</f>
        <v>1237.7</v>
      </c>
      <c r="P14" s="42"/>
    </row>
    <row r="15" customFormat="false" ht="12.75" hidden="false" customHeight="false" outlineLevel="0" collapsed="false">
      <c r="B15" s="36" t="str">
        <f aca="false">[2]Documento!$A203</f>
        <v>Factura</v>
      </c>
      <c r="C15" s="36" t="n">
        <f aca="false">[2]Documento!$B203</f>
        <v>2230254373</v>
      </c>
      <c r="D15" s="37" t="n">
        <f aca="false">[2]Documento!$C203</f>
        <v>39398</v>
      </c>
      <c r="E15" s="38" t="n">
        <v>964</v>
      </c>
      <c r="F15" s="38" t="n">
        <f aca="false">E15</f>
        <v>964</v>
      </c>
      <c r="G15" s="39" t="n">
        <f aca="false">J15/F15</f>
        <v>1.30664937759336</v>
      </c>
      <c r="H15" s="40" t="n">
        <v>1041</v>
      </c>
      <c r="I15" s="41" t="n">
        <v>0.21</v>
      </c>
      <c r="J15" s="40" t="n">
        <f aca="false">H15*I15+H15</f>
        <v>1259.61</v>
      </c>
      <c r="K15" s="42"/>
      <c r="L15" s="37" t="n">
        <f aca="false">L14+1</f>
        <v>39393</v>
      </c>
      <c r="M15" s="38" t="n">
        <f aca="false">[1]CX_PA!AJ189-[1]CX_PA!AM189</f>
        <v>966.410000000004</v>
      </c>
      <c r="N15" s="39" t="n">
        <f aca="false">[1]CX_PA!AK189</f>
        <v>1.349</v>
      </c>
      <c r="O15" s="40" t="n">
        <f aca="false">[1]CX_PA!AL189-[1]CX_PA!AN189</f>
        <v>1303.69</v>
      </c>
      <c r="P15" s="42"/>
    </row>
    <row r="16" customFormat="false" ht="12.75" hidden="false" customHeight="false" outlineLevel="0" collapsed="false">
      <c r="B16" s="36" t="str">
        <f aca="false">[2]Documento!$A204</f>
        <v>Factura</v>
      </c>
      <c r="C16" s="36" t="n">
        <f aca="false">[2]Documento!$B204</f>
        <v>2230254373</v>
      </c>
      <c r="D16" s="37" t="n">
        <f aca="false">[2]Documento!$C204</f>
        <v>39398</v>
      </c>
      <c r="E16" s="38" t="n">
        <v>2623</v>
      </c>
      <c r="F16" s="38" t="n">
        <f aca="false">E16</f>
        <v>2623</v>
      </c>
      <c r="G16" s="39" t="n">
        <f aca="false">J16/F16</f>
        <v>1.31665806328631</v>
      </c>
      <c r="H16" s="40" t="n">
        <v>2854.21</v>
      </c>
      <c r="I16" s="41" t="n">
        <v>0.21</v>
      </c>
      <c r="J16" s="40" t="n">
        <f aca="false">H16*I16+H16</f>
        <v>3453.5941</v>
      </c>
      <c r="K16" s="42"/>
      <c r="L16" s="37" t="n">
        <f aca="false">L15+1</f>
        <v>39394</v>
      </c>
      <c r="M16" s="38" t="n">
        <f aca="false">[1]CX_PA!AJ215-[1]CX_PA!AM215</f>
        <v>979.909999999974</v>
      </c>
      <c r="N16" s="39" t="n">
        <f aca="false">[1]CX_PA!AK215</f>
        <v>1.349</v>
      </c>
      <c r="O16" s="40" t="n">
        <f aca="false">[1]CX_PA!AL215-[1]CX_PA!AN215</f>
        <v>1321.9</v>
      </c>
      <c r="P16" s="42"/>
    </row>
    <row r="17" customFormat="false" ht="12.75" hidden="false" customHeight="false" outlineLevel="0" collapsed="false">
      <c r="B17" s="36" t="str">
        <f aca="false">[2]Documento!$A205</f>
        <v>Factura</v>
      </c>
      <c r="C17" s="36" t="n">
        <f aca="false">[2]Documento!$B205</f>
        <v>2230256925</v>
      </c>
      <c r="D17" s="37" t="n">
        <f aca="false">[2]Documento!$C205</f>
        <v>39400</v>
      </c>
      <c r="E17" s="38" t="n">
        <v>1027</v>
      </c>
      <c r="F17" s="38" t="n">
        <f aca="false">E17</f>
        <v>1027</v>
      </c>
      <c r="G17" s="39" t="n">
        <f aca="false">J17/F17</f>
        <v>1.31666144109056</v>
      </c>
      <c r="H17" s="40" t="n">
        <v>1117.53</v>
      </c>
      <c r="I17" s="41" t="n">
        <v>0.21</v>
      </c>
      <c r="J17" s="40" t="n">
        <f aca="false">H17*I17+H17</f>
        <v>1352.2113</v>
      </c>
      <c r="K17" s="42"/>
      <c r="L17" s="37" t="n">
        <f aca="false">L16+1</f>
        <v>39395</v>
      </c>
      <c r="M17" s="38" t="n">
        <f aca="false">[1]CX_PA!AJ241-[1]CX_PA!AM241</f>
        <v>964.460000000021</v>
      </c>
      <c r="N17" s="39" t="n">
        <f aca="false">[1]CX_PA!AK241</f>
        <v>1.349</v>
      </c>
      <c r="O17" s="40" t="n">
        <f aca="false">[1]CX_PA!AL241-[1]CX_PA!AN241</f>
        <v>1301.06</v>
      </c>
      <c r="P17" s="42"/>
    </row>
    <row r="18" customFormat="false" ht="12.75" hidden="false" customHeight="false" outlineLevel="0" collapsed="false">
      <c r="B18" s="36" t="str">
        <f aca="false">[2]Documento!$A206</f>
        <v>Factura</v>
      </c>
      <c r="C18" s="36" t="n">
        <f aca="false">[2]Documento!$B206</f>
        <v>2230256925</v>
      </c>
      <c r="D18" s="37" t="n">
        <f aca="false">[2]Documento!$C206</f>
        <v>39400</v>
      </c>
      <c r="E18" s="38" t="n">
        <v>851</v>
      </c>
      <c r="F18" s="38" t="n">
        <f aca="false">E18</f>
        <v>851</v>
      </c>
      <c r="G18" s="39" t="n">
        <f aca="false">J18/F18</f>
        <v>1.3266491186839</v>
      </c>
      <c r="H18" s="40" t="n">
        <v>933.04</v>
      </c>
      <c r="I18" s="41" t="n">
        <v>0.21</v>
      </c>
      <c r="J18" s="40" t="n">
        <f aca="false">H18*I18+H18</f>
        <v>1128.9784</v>
      </c>
      <c r="K18" s="42"/>
      <c r="L18" s="37" t="n">
        <f aca="false">L17+1</f>
        <v>39396</v>
      </c>
      <c r="M18" s="38" t="n">
        <f aca="false">[1]CX_PA!AJ267-[1]CX_PA!AM267</f>
        <v>1339.47999999998</v>
      </c>
      <c r="N18" s="39" t="n">
        <f aca="false">[1]CX_PA!AK267</f>
        <v>1.359</v>
      </c>
      <c r="O18" s="40" t="n">
        <f aca="false">[1]CX_PA!AL267-[1]CX_PA!AN267</f>
        <v>1820.36</v>
      </c>
      <c r="P18" s="44"/>
    </row>
    <row r="19" customFormat="false" ht="12.75" hidden="false" customHeight="false" outlineLevel="0" collapsed="false">
      <c r="B19" s="36" t="str">
        <f aca="false">[2]Documento!$A207</f>
        <v>Factura</v>
      </c>
      <c r="C19" s="36" t="n">
        <f aca="false">[2]Documento!$B207</f>
        <v>2230262380</v>
      </c>
      <c r="D19" s="37" t="n">
        <f aca="false">[2]Documento!$C207</f>
        <v>39402</v>
      </c>
      <c r="E19" s="38" t="n">
        <v>1807</v>
      </c>
      <c r="F19" s="38" t="n">
        <f aca="false">E19</f>
        <v>1807</v>
      </c>
      <c r="G19" s="39" t="n">
        <f aca="false">J19/F19</f>
        <v>1.3266541781959</v>
      </c>
      <c r="H19" s="40" t="n">
        <v>1981.21</v>
      </c>
      <c r="I19" s="41" t="n">
        <v>0.21</v>
      </c>
      <c r="J19" s="40" t="n">
        <f aca="false">H19*I19+H19</f>
        <v>2397.2641</v>
      </c>
      <c r="K19" s="42"/>
      <c r="L19" s="37" t="n">
        <f aca="false">L18+1</f>
        <v>39397</v>
      </c>
      <c r="M19" s="38" t="n">
        <f aca="false">[1]CX_PA!AJ293-[1]CX_PA!AM293</f>
        <v>1374.07000000001</v>
      </c>
      <c r="N19" s="39" t="n">
        <f aca="false">[1]CX_PA!AK293</f>
        <v>1.359</v>
      </c>
      <c r="O19" s="40" t="n">
        <f aca="false">[1]CX_PA!AL293-[1]CX_PA!AN293</f>
        <v>1867.36</v>
      </c>
      <c r="P19" s="42"/>
    </row>
    <row r="20" customFormat="false" ht="12.75" hidden="false" customHeight="false" outlineLevel="0" collapsed="false">
      <c r="B20" s="36" t="str">
        <f aca="false">[2]Documento!$A208</f>
        <v>Factura</v>
      </c>
      <c r="C20" s="36" t="n">
        <f aca="false">[2]Documento!$B208</f>
        <v>2230262380</v>
      </c>
      <c r="D20" s="37" t="n">
        <f aca="false">[2]Documento!$C208</f>
        <v>39402</v>
      </c>
      <c r="E20" s="38" t="n">
        <v>0</v>
      </c>
      <c r="F20" s="38" t="n">
        <f aca="false">E20</f>
        <v>0</v>
      </c>
      <c r="G20" s="39" t="e">
        <f aca="false">J20/F20</f>
        <v>#DIV/0!</v>
      </c>
      <c r="H20" s="40" t="n">
        <v>0</v>
      </c>
      <c r="I20" s="41" t="n">
        <v>0.21</v>
      </c>
      <c r="J20" s="40" t="n">
        <f aca="false">H20*I20+H20</f>
        <v>0</v>
      </c>
      <c r="K20" s="42"/>
      <c r="L20" s="37" t="n">
        <f aca="false">L19+1</f>
        <v>39398</v>
      </c>
      <c r="M20" s="38" t="n">
        <f aca="false">[1]CX_PA!AJ319-[1]CX_PA!AM319</f>
        <v>935.330000000016</v>
      </c>
      <c r="N20" s="39" t="n">
        <f aca="false">[1]CX_PA!AK319</f>
        <v>1.359</v>
      </c>
      <c r="O20" s="40" t="n">
        <f aca="false">[1]CX_PA!AL319-[1]CX_PA!AN319</f>
        <v>1271.11</v>
      </c>
      <c r="P20" s="44"/>
    </row>
    <row r="21" customFormat="false" ht="12.75" hidden="false" customHeight="false" outlineLevel="0" collapsed="false">
      <c r="B21" s="36" t="str">
        <f aca="false">[2]Documento!$A209</f>
        <v>Factura</v>
      </c>
      <c r="C21" s="36" t="n">
        <f aca="false">[2]Documento!$B209</f>
        <v>2230262380</v>
      </c>
      <c r="D21" s="37" t="n">
        <f aca="false">[2]Documento!$C209</f>
        <v>39405</v>
      </c>
      <c r="E21" s="38" t="n">
        <v>963</v>
      </c>
      <c r="F21" s="38" t="n">
        <f aca="false">E21</f>
        <v>963</v>
      </c>
      <c r="G21" s="39" t="n">
        <f aca="false">J21/F21</f>
        <v>1.32665254413292</v>
      </c>
      <c r="H21" s="40" t="n">
        <v>1055.84</v>
      </c>
      <c r="I21" s="41" t="n">
        <v>0.21</v>
      </c>
      <c r="J21" s="40" t="n">
        <f aca="false">H21*I21+H21</f>
        <v>1277.5664</v>
      </c>
      <c r="K21" s="42"/>
      <c r="L21" s="37" t="n">
        <f aca="false">L20+1</f>
        <v>39399</v>
      </c>
      <c r="M21" s="38" t="n">
        <f aca="false">[1]CX_PA!AJ345-[1]CX_PA!AM345</f>
        <v>856.75</v>
      </c>
      <c r="N21" s="39" t="n">
        <f aca="false">[1]CX_PA!AK345</f>
        <v>1.369</v>
      </c>
      <c r="O21" s="40" t="n">
        <f aca="false">[1]CX_PA!AL345-[1]CX_PA!AN345</f>
        <v>1172.89</v>
      </c>
      <c r="P21" s="44"/>
    </row>
    <row r="22" customFormat="false" ht="12.75" hidden="false" customHeight="false" outlineLevel="0" collapsed="false">
      <c r="B22" s="36" t="str">
        <f aca="false">[2]Documento!$A210</f>
        <v>Factura</v>
      </c>
      <c r="C22" s="36" t="n">
        <f aca="false">[2]Documento!$B210</f>
        <v>2230262380</v>
      </c>
      <c r="D22" s="37" t="n">
        <f aca="false">[2]Documento!$C210</f>
        <v>39405</v>
      </c>
      <c r="E22" s="38" t="n">
        <v>2476</v>
      </c>
      <c r="F22" s="38" t="n">
        <f aca="false">E22</f>
        <v>2476</v>
      </c>
      <c r="G22" s="39" t="n">
        <f aca="false">J22/F22</f>
        <v>1.34165836025848</v>
      </c>
      <c r="H22" s="40" t="n">
        <v>2745.41</v>
      </c>
      <c r="I22" s="41" t="n">
        <v>0.21</v>
      </c>
      <c r="J22" s="40" t="n">
        <f aca="false">H22*I22+H22</f>
        <v>3321.9461</v>
      </c>
      <c r="K22" s="42"/>
      <c r="L22" s="37" t="n">
        <f aca="false">L21+1</f>
        <v>39400</v>
      </c>
      <c r="M22" s="38" t="n">
        <f aca="false">[1]CX_PA!AJ371-[1]CX_PA!AM371</f>
        <v>757.809999999998</v>
      </c>
      <c r="N22" s="39" t="n">
        <f aca="false">[1]CX_PA!AK371</f>
        <v>1.369</v>
      </c>
      <c r="O22" s="40" t="n">
        <f aca="false">[1]CX_PA!AL371-[1]CX_PA!AN371</f>
        <v>1037.44</v>
      </c>
      <c r="P22" s="44"/>
    </row>
    <row r="23" customFormat="false" ht="12.75" hidden="false" customHeight="false" outlineLevel="0" collapsed="false">
      <c r="B23" s="36" t="str">
        <f aca="false">[2]Documento!$A211</f>
        <v>Factura</v>
      </c>
      <c r="C23" s="36" t="n">
        <f aca="false">[2]Documento!$B211</f>
        <v>2230266349</v>
      </c>
      <c r="D23" s="37" t="n">
        <f aca="false">[2]Documento!$C211</f>
        <v>39407</v>
      </c>
      <c r="E23" s="38" t="n">
        <v>1846</v>
      </c>
      <c r="F23" s="38" t="n">
        <f aca="false">E23</f>
        <v>1846</v>
      </c>
      <c r="G23" s="39" t="n">
        <f aca="false">J23/F23</f>
        <v>1.3416579631636</v>
      </c>
      <c r="H23" s="40" t="n">
        <v>2046.86</v>
      </c>
      <c r="I23" s="41" t="n">
        <v>0.21</v>
      </c>
      <c r="J23" s="40" t="n">
        <f aca="false">H23*I23+H23</f>
        <v>2476.7006</v>
      </c>
      <c r="K23" s="42"/>
      <c r="L23" s="37" t="n">
        <f aca="false">L22+1</f>
        <v>39401</v>
      </c>
      <c r="M23" s="38" t="n">
        <f aca="false">[1]CX_PA!AJ397-[1]CX_PA!AM397</f>
        <v>931.689999999973</v>
      </c>
      <c r="N23" s="39" t="n">
        <f aca="false">[1]CX_PA!AK397</f>
        <v>1.369</v>
      </c>
      <c r="O23" s="40" t="n">
        <f aca="false">[1]CX_PA!AL397-[1]CX_PA!AN397</f>
        <v>1275.48</v>
      </c>
      <c r="P23" s="42"/>
    </row>
    <row r="24" customFormat="false" ht="12.75" hidden="false" customHeight="false" outlineLevel="0" collapsed="false">
      <c r="B24" s="36" t="str">
        <f aca="false">[2]Documento!$A212</f>
        <v>Factura</v>
      </c>
      <c r="C24" s="36" t="n">
        <f aca="false">[2]Documento!$B212</f>
        <v>2230268931</v>
      </c>
      <c r="D24" s="37" t="n">
        <f aca="false">[2]Documento!$C212</f>
        <v>39409</v>
      </c>
      <c r="E24" s="38" t="n">
        <v>2158</v>
      </c>
      <c r="F24" s="38" t="n">
        <f aca="false">E24</f>
        <v>2158</v>
      </c>
      <c r="G24" s="39" t="n">
        <f aca="false">J24/F24</f>
        <v>1.34165898980538</v>
      </c>
      <c r="H24" s="40" t="n">
        <v>2392.81</v>
      </c>
      <c r="I24" s="41" t="n">
        <v>0.21</v>
      </c>
      <c r="J24" s="40" t="n">
        <f aca="false">H24*I24+H24</f>
        <v>2895.3001</v>
      </c>
      <c r="K24" s="42"/>
      <c r="L24" s="37" t="n">
        <f aca="false">L23+1</f>
        <v>39402</v>
      </c>
      <c r="M24" s="38" t="n">
        <f aca="false">[1]CX_PA!AJ423-[1]CX_PA!AM423</f>
        <v>1075.69</v>
      </c>
      <c r="N24" s="39" t="n">
        <f aca="false">[1]CX_PA!AK423</f>
        <v>1.369</v>
      </c>
      <c r="O24" s="40" t="n">
        <f aca="false">[1]CX_PA!AL423-[1]CX_PA!AN423</f>
        <v>1472.61</v>
      </c>
      <c r="P24" s="42"/>
    </row>
    <row r="25" customFormat="false" ht="12.75" hidden="false" customHeight="false" outlineLevel="0" collapsed="false">
      <c r="B25" s="36" t="str">
        <f aca="false">[2]Documento!$A213</f>
        <v>Factura</v>
      </c>
      <c r="C25" s="36" t="n">
        <f aca="false">[2]Documento!$B213</f>
        <v>2230268931</v>
      </c>
      <c r="D25" s="37" t="n">
        <f aca="false">[2]Documento!$C213</f>
        <v>39409</v>
      </c>
      <c r="E25" s="38" t="n">
        <v>0</v>
      </c>
      <c r="F25" s="38" t="n">
        <f aca="false">E25</f>
        <v>0</v>
      </c>
      <c r="G25" s="39" t="e">
        <f aca="false">J25/F25</f>
        <v>#DIV/0!</v>
      </c>
      <c r="H25" s="40" t="n">
        <v>0</v>
      </c>
      <c r="I25" s="41" t="n">
        <v>0.21</v>
      </c>
      <c r="J25" s="40" t="n">
        <f aca="false">H25*I25+H25</f>
        <v>0</v>
      </c>
      <c r="K25" s="42"/>
      <c r="L25" s="37" t="n">
        <f aca="false">L24+1</f>
        <v>39403</v>
      </c>
      <c r="M25" s="38" t="n">
        <f aca="false">[1]CX_PA!AJ449-[1]CX_PA!AM449</f>
        <v>1309.90000000002</v>
      </c>
      <c r="N25" s="39" t="n">
        <f aca="false">[1]CX_PA!AK449</f>
        <v>1.384</v>
      </c>
      <c r="O25" s="40" t="n">
        <f aca="false">[1]CX_PA!AL449-[1]CX_PA!AN449</f>
        <v>1812.9</v>
      </c>
      <c r="P25" s="42"/>
    </row>
    <row r="26" customFormat="false" ht="12.75" hidden="false" customHeight="false" outlineLevel="0" collapsed="false">
      <c r="B26" s="36" t="str">
        <f aca="false">[2]Documento!$A214</f>
        <v>Factura</v>
      </c>
      <c r="C26" s="36" t="n">
        <f aca="false">[2]Documento!$B214</f>
        <v>2230270902</v>
      </c>
      <c r="D26" s="37" t="n">
        <f aca="false">[2]Documento!$C214</f>
        <v>39412</v>
      </c>
      <c r="E26" s="38" t="n">
        <v>3289</v>
      </c>
      <c r="F26" s="38" t="n">
        <f aca="false">E26</f>
        <v>3289</v>
      </c>
      <c r="G26" s="39" t="n">
        <f aca="false">J26/F26</f>
        <v>1.34165785953177</v>
      </c>
      <c r="H26" s="40" t="n">
        <v>3646.87</v>
      </c>
      <c r="I26" s="41" t="n">
        <v>0.21</v>
      </c>
      <c r="J26" s="40" t="n">
        <f aca="false">H26*I26+H26</f>
        <v>4412.7127</v>
      </c>
      <c r="K26" s="42"/>
      <c r="L26" s="37" t="n">
        <f aca="false">L25+1</f>
        <v>39404</v>
      </c>
      <c r="M26" s="38" t="n">
        <f aca="false">[1]CX_PA!AJ475-[1]CX_PA!AM475</f>
        <v>1165.82999999999</v>
      </c>
      <c r="N26" s="39" t="n">
        <f aca="false">[1]CX_PA!AK475</f>
        <v>1.384</v>
      </c>
      <c r="O26" s="40" t="n">
        <f aca="false">[1]CX_PA!AL475-[1]CX_PA!AN475</f>
        <v>1613.51</v>
      </c>
      <c r="P26" s="42"/>
    </row>
    <row r="27" customFormat="false" ht="12.75" hidden="false" customHeight="false" outlineLevel="0" collapsed="false">
      <c r="B27" s="36" t="str">
        <f aca="false">[2]Documento!$A215</f>
        <v>Factura</v>
      </c>
      <c r="C27" s="36" t="n">
        <f aca="false">[2]Documento!$B215</f>
        <v>2230273399</v>
      </c>
      <c r="D27" s="37" t="n">
        <f aca="false">[2]Documento!$C215</f>
        <v>39414</v>
      </c>
      <c r="E27" s="38" t="n">
        <v>2009</v>
      </c>
      <c r="F27" s="38" t="n">
        <f aca="false">E27</f>
        <v>2009</v>
      </c>
      <c r="G27" s="39" t="n">
        <f aca="false">J27/F27</f>
        <v>1.34165450472872</v>
      </c>
      <c r="H27" s="40" t="n">
        <v>2227.59</v>
      </c>
      <c r="I27" s="41" t="n">
        <v>0.21</v>
      </c>
      <c r="J27" s="40" t="n">
        <f aca="false">H27*I27+H27</f>
        <v>2695.3839</v>
      </c>
      <c r="K27" s="42"/>
      <c r="L27" s="37" t="n">
        <f aca="false">L26+1</f>
        <v>39405</v>
      </c>
      <c r="M27" s="38" t="n">
        <f aca="false">[1]CX_PA!AJ501-[1]CX_PA!AM501</f>
        <v>1018.77000000002</v>
      </c>
      <c r="N27" s="39" t="n">
        <f aca="false">[1]CX_PA!AK501</f>
        <v>1.384</v>
      </c>
      <c r="O27" s="40" t="n">
        <f aca="false">[1]CX_PA!AL501-[1]CX_PA!AN501</f>
        <v>1409.98</v>
      </c>
      <c r="P27" s="42"/>
    </row>
    <row r="28" customFormat="false" ht="12.75" hidden="false" customHeight="false" outlineLevel="0" collapsed="false">
      <c r="B28" s="36" t="str">
        <f aca="false">[2]Documento!$A216</f>
        <v>Nota de Crédito</v>
      </c>
      <c r="C28" s="36" t="n">
        <f aca="false">[2]Documento!$B216</f>
        <v>2203505489</v>
      </c>
      <c r="D28" s="37" t="n">
        <f aca="false">[2]Documento!$C216</f>
        <v>39409</v>
      </c>
      <c r="E28" s="38" t="n">
        <v>0</v>
      </c>
      <c r="F28" s="38" t="n">
        <f aca="false">E28</f>
        <v>0</v>
      </c>
      <c r="G28" s="39" t="e">
        <f aca="false">J28/F28</f>
        <v>#DIV/0!</v>
      </c>
      <c r="H28" s="40" t="n">
        <v>0</v>
      </c>
      <c r="I28" s="41" t="n">
        <v>0.21</v>
      </c>
      <c r="J28" s="40" t="n">
        <f aca="false">H28*I28+H28</f>
        <v>0</v>
      </c>
      <c r="K28" s="42"/>
      <c r="L28" s="37" t="n">
        <f aca="false">L27+1</f>
        <v>39406</v>
      </c>
      <c r="M28" s="38" t="n">
        <f aca="false">[1]CX_PA!AJ527-[1]CX_PA!AM527</f>
        <v>827.25</v>
      </c>
      <c r="N28" s="39" t="n">
        <f aca="false">[1]CX_PA!AK527</f>
        <v>1.384</v>
      </c>
      <c r="O28" s="40" t="n">
        <f aca="false">[1]CX_PA!AL527-[1]CX_PA!AN527</f>
        <v>1144.92</v>
      </c>
      <c r="P28" s="42"/>
    </row>
    <row r="29" customFormat="false" ht="12.75" hidden="false" customHeight="false" outlineLevel="0" collapsed="false">
      <c r="B29" s="36" t="str">
        <f aca="false">[2]Documento!$A217</f>
        <v>Factura</v>
      </c>
      <c r="C29" s="36" t="n">
        <f aca="false">[2]Documento!$B217</f>
        <v>2230276932</v>
      </c>
      <c r="D29" s="37" t="n">
        <f aca="false">[2]Documento!$C217</f>
        <v>39416</v>
      </c>
      <c r="E29" s="38" t="n">
        <v>1801</v>
      </c>
      <c r="F29" s="38" t="n">
        <f aca="false">E29</f>
        <v>1801</v>
      </c>
      <c r="G29" s="39" t="n">
        <f aca="false">J29/F29</f>
        <v>1.3416555247085</v>
      </c>
      <c r="H29" s="40" t="n">
        <v>1996.96</v>
      </c>
      <c r="I29" s="41" t="n">
        <v>0.21</v>
      </c>
      <c r="J29" s="40" t="n">
        <f aca="false">H29*I29+H29</f>
        <v>2416.3216</v>
      </c>
      <c r="K29" s="42"/>
      <c r="L29" s="37" t="n">
        <f aca="false">L28+1</f>
        <v>39407</v>
      </c>
      <c r="M29" s="38" t="n">
        <f aca="false">[1]CX_PA!AJ553-[1]CX_PA!AM553</f>
        <v>1132.25</v>
      </c>
      <c r="N29" s="39" t="n">
        <f aca="false">[1]CX_PA!AK553</f>
        <v>1.384</v>
      </c>
      <c r="O29" s="40" t="n">
        <f aca="false">[1]CX_PA!AL553-[1]CX_PA!AN553</f>
        <v>1567.04</v>
      </c>
      <c r="P29" s="42"/>
    </row>
    <row r="30" customFormat="false" ht="12.75" hidden="false" customHeight="false" outlineLevel="0" collapsed="false">
      <c r="B30" s="36" t="str">
        <f aca="false">[2]Documento!$A218</f>
        <v>Factura</v>
      </c>
      <c r="C30" s="36" t="n">
        <f aca="false">[2]Documento!$B218</f>
        <v>2230276932</v>
      </c>
      <c r="D30" s="37" t="n">
        <f aca="false">[2]Documento!$C218</f>
        <v>39416</v>
      </c>
      <c r="E30" s="38" t="n">
        <v>0</v>
      </c>
      <c r="F30" s="38" t="n">
        <f aca="false">E30</f>
        <v>0</v>
      </c>
      <c r="G30" s="39" t="e">
        <f aca="false">J30/F30</f>
        <v>#DIV/0!</v>
      </c>
      <c r="H30" s="40" t="n">
        <v>0</v>
      </c>
      <c r="I30" s="41" t="n">
        <v>0.21</v>
      </c>
      <c r="J30" s="40" t="n">
        <f aca="false">H30*I30+H30</f>
        <v>0</v>
      </c>
      <c r="K30" s="42"/>
      <c r="L30" s="37" t="n">
        <f aca="false">L29+1</f>
        <v>39408</v>
      </c>
      <c r="M30" s="38" t="n">
        <f aca="false">[1]CX_PA!AJ579-[1]CX_PA!AM579</f>
        <v>909.640000000014</v>
      </c>
      <c r="N30" s="39" t="n">
        <f aca="false">[1]CX_PA!AK579</f>
        <v>1.384</v>
      </c>
      <c r="O30" s="40" t="n">
        <f aca="false">[1]CX_PA!AL579-[1]CX_PA!AN579</f>
        <v>1258.95</v>
      </c>
      <c r="P30" s="42"/>
    </row>
    <row r="31" customFormat="false" ht="12.75" hidden="false" customHeight="false" outlineLevel="0" collapsed="false">
      <c r="B31" s="36" t="str">
        <f aca="false">[2]Documento!$A219</f>
        <v>Factura</v>
      </c>
      <c r="C31" s="36" t="n">
        <f aca="false">[2]Documento!$B219</f>
        <v>2230278500</v>
      </c>
      <c r="D31" s="37" t="n">
        <f aca="false">[2]Documento!$C219</f>
        <v>39416</v>
      </c>
      <c r="E31" s="38" t="n">
        <v>1409</v>
      </c>
      <c r="F31" s="38" t="n">
        <f aca="false">E31</f>
        <v>1409</v>
      </c>
      <c r="G31" s="39" t="n">
        <f aca="false">J31/F31</f>
        <v>1.34165727466288</v>
      </c>
      <c r="H31" s="40" t="n">
        <v>1562.31</v>
      </c>
      <c r="I31" s="41" t="n">
        <v>0.21</v>
      </c>
      <c r="J31" s="40" t="n">
        <f aca="false">H31*I31+H31</f>
        <v>1890.3951</v>
      </c>
      <c r="K31" s="42"/>
      <c r="L31" s="37" t="n">
        <f aca="false">L30+1</f>
        <v>39409</v>
      </c>
      <c r="M31" s="38" t="n">
        <f aca="false">[1]CX_PA!AJ605-[1]CX_PA!AM605</f>
        <v>1102.63</v>
      </c>
      <c r="N31" s="39" t="n">
        <f aca="false">[1]CX_PA!AK605</f>
        <v>1.384</v>
      </c>
      <c r="O31" s="40" t="n">
        <f aca="false">[1]CX_PA!AL605-[1]CX_PA!AN605</f>
        <v>1526.03</v>
      </c>
      <c r="P31" s="42"/>
    </row>
    <row r="32" customFormat="false" ht="12.75" hidden="false" customHeight="false" outlineLevel="0" collapsed="false">
      <c r="B32" s="36" t="str">
        <f aca="false">[2]Documento!$A220</f>
        <v>Nota de Crédito</v>
      </c>
      <c r="C32" s="36" t="n">
        <f aca="false">[2]Documento!$B220</f>
        <v>2203509942</v>
      </c>
      <c r="D32" s="37" t="n">
        <f aca="false">[2]Documento!$C220</f>
        <v>39416</v>
      </c>
      <c r="E32" s="38" t="n">
        <v>0</v>
      </c>
      <c r="F32" s="38" t="n">
        <f aca="false">E32</f>
        <v>0</v>
      </c>
      <c r="G32" s="39" t="e">
        <f aca="false">J32/F32</f>
        <v>#DIV/0!</v>
      </c>
      <c r="H32" s="40" t="n">
        <v>0</v>
      </c>
      <c r="I32" s="41" t="n">
        <v>0.21</v>
      </c>
      <c r="J32" s="40" t="n">
        <f aca="false">H32*I32+H32</f>
        <v>0</v>
      </c>
      <c r="K32" s="42"/>
      <c r="L32" s="37" t="n">
        <f aca="false">L31+1</f>
        <v>39410</v>
      </c>
      <c r="M32" s="38" t="n">
        <f aca="false">[1]CX_PA!AJ631-[1]CX_PA!AM631</f>
        <v>1284.45999999996</v>
      </c>
      <c r="N32" s="39" t="n">
        <f aca="false">[1]CX_PA!AK631</f>
        <v>1.384</v>
      </c>
      <c r="O32" s="40" t="n">
        <f aca="false">[1]CX_PA!AL631-[1]CX_PA!AN631</f>
        <v>1777.7</v>
      </c>
      <c r="P32" s="42"/>
    </row>
    <row r="33" customFormat="false" ht="12.75" hidden="false" customHeight="false" outlineLevel="0" collapsed="false">
      <c r="B33" s="36" t="n">
        <f aca="false">[2]Documento!$A221</f>
        <v>0</v>
      </c>
      <c r="C33" s="36" t="n">
        <f aca="false">[2]Documento!$B221</f>
        <v>0</v>
      </c>
      <c r="D33" s="37" t="n">
        <f aca="false">[2]Documento!$C221</f>
        <v>0</v>
      </c>
      <c r="E33" s="38"/>
      <c r="F33" s="38" t="n">
        <f aca="false">E33</f>
        <v>0</v>
      </c>
      <c r="G33" s="39" t="e">
        <f aca="false">J33/F33</f>
        <v>#DIV/0!</v>
      </c>
      <c r="H33" s="40"/>
      <c r="I33" s="41" t="n">
        <v>0.21</v>
      </c>
      <c r="J33" s="40" t="n">
        <f aca="false">H33*I33+H33</f>
        <v>0</v>
      </c>
      <c r="K33" s="42"/>
      <c r="L33" s="37" t="n">
        <f aca="false">L32+1</f>
        <v>39411</v>
      </c>
      <c r="M33" s="38" t="n">
        <f aca="false">[1]CX_PA!AJ657-[1]CX_PA!AM657</f>
        <v>997.649999999994</v>
      </c>
      <c r="N33" s="39" t="n">
        <f aca="false">[1]CX_PA!AK657</f>
        <v>1.384</v>
      </c>
      <c r="O33" s="40" t="n">
        <f aca="false">[1]CX_PA!AL657-[1]CX_PA!AN657</f>
        <v>1380.75</v>
      </c>
      <c r="P33" s="42"/>
    </row>
    <row r="34" customFormat="false" ht="12.75" hidden="false" customHeight="false" outlineLevel="0" collapsed="false">
      <c r="B34" s="36" t="n">
        <f aca="false">[2]Documento!$A222</f>
        <v>0</v>
      </c>
      <c r="C34" s="36" t="n">
        <f aca="false">[2]Documento!$B222</f>
        <v>0</v>
      </c>
      <c r="D34" s="37" t="n">
        <f aca="false">[2]Documento!$C222</f>
        <v>0</v>
      </c>
      <c r="E34" s="38"/>
      <c r="F34" s="38" t="n">
        <f aca="false">E34</f>
        <v>0</v>
      </c>
      <c r="G34" s="39" t="e">
        <f aca="false">J34/F34</f>
        <v>#DIV/0!</v>
      </c>
      <c r="H34" s="40"/>
      <c r="I34" s="41" t="n">
        <v>0.21</v>
      </c>
      <c r="J34" s="40" t="n">
        <f aca="false">H34*I34+H34</f>
        <v>0</v>
      </c>
      <c r="K34" s="42"/>
      <c r="L34" s="37" t="n">
        <f aca="false">L33+1</f>
        <v>39412</v>
      </c>
      <c r="M34" s="38" t="n">
        <f aca="false">[1]CX_PA!AJ683-[1]CX_PA!AM683</f>
        <v>1076.67000000001</v>
      </c>
      <c r="N34" s="39" t="n">
        <f aca="false">[1]CX_PA!AK683</f>
        <v>1.384</v>
      </c>
      <c r="O34" s="40" t="n">
        <f aca="false">[1]CX_PA!AL683-[1]CX_PA!AN683</f>
        <v>1490.12</v>
      </c>
      <c r="P34" s="42"/>
    </row>
    <row r="35" customFormat="false" ht="12.75" hidden="false" customHeight="false" outlineLevel="0" collapsed="false">
      <c r="B35" s="36" t="n">
        <f aca="false">[2]Documento!$A223</f>
        <v>0</v>
      </c>
      <c r="C35" s="36" t="n">
        <f aca="false">[2]Documento!$B223</f>
        <v>0</v>
      </c>
      <c r="D35" s="37" t="n">
        <f aca="false">[2]Documento!$C223</f>
        <v>0</v>
      </c>
      <c r="E35" s="38"/>
      <c r="F35" s="38" t="n">
        <f aca="false">E35</f>
        <v>0</v>
      </c>
      <c r="G35" s="39" t="e">
        <f aca="false">J35/F35</f>
        <v>#DIV/0!</v>
      </c>
      <c r="H35" s="40"/>
      <c r="I35" s="41" t="n">
        <v>0.21</v>
      </c>
      <c r="J35" s="40" t="n">
        <f aca="false">H35*I35+H35</f>
        <v>0</v>
      </c>
      <c r="K35" s="42"/>
      <c r="L35" s="37" t="n">
        <f aca="false">L34+1</f>
        <v>39413</v>
      </c>
      <c r="M35" s="38" t="n">
        <f aca="false">[1]CX_PA!AJ709-[1]CX_PA!AM709</f>
        <v>952.99000000002</v>
      </c>
      <c r="N35" s="39" t="n">
        <f aca="false">[1]CX_PA!AK709</f>
        <v>1.384</v>
      </c>
      <c r="O35" s="40" t="n">
        <f aca="false">[1]CX_PA!AL709-[1]CX_PA!AN709</f>
        <v>1318.94</v>
      </c>
      <c r="P35" s="42"/>
    </row>
    <row r="36" customFormat="false" ht="12.75" hidden="false" customHeight="false" outlineLevel="0" collapsed="false">
      <c r="B36" s="36" t="n">
        <f aca="false">[2]Documento!$A224</f>
        <v>0</v>
      </c>
      <c r="C36" s="36" t="n">
        <f aca="false">[2]Documento!$B224</f>
        <v>0</v>
      </c>
      <c r="D36" s="37" t="n">
        <f aca="false">[2]Documento!$C224</f>
        <v>0</v>
      </c>
      <c r="E36" s="38"/>
      <c r="F36" s="38" t="n">
        <f aca="false">E36</f>
        <v>0</v>
      </c>
      <c r="G36" s="39" t="e">
        <f aca="false">J36/F36</f>
        <v>#DIV/0!</v>
      </c>
      <c r="H36" s="40"/>
      <c r="I36" s="41" t="n">
        <v>0.21</v>
      </c>
      <c r="J36" s="40" t="n">
        <f aca="false">H36*I36+H36</f>
        <v>0</v>
      </c>
      <c r="K36" s="42"/>
      <c r="L36" s="37" t="n">
        <f aca="false">L35+1</f>
        <v>39414</v>
      </c>
      <c r="M36" s="38" t="n">
        <f aca="false">[1]CX_PA!AJ735-[1]CX_PA!AM735</f>
        <v>1157.21999999997</v>
      </c>
      <c r="N36" s="39" t="n">
        <f aca="false">[1]CX_PA!AK735</f>
        <v>1.384</v>
      </c>
      <c r="O36" s="40" t="n">
        <f aca="false">[1]CX_PA!AL735-[1]CX_PA!AN735</f>
        <v>1601.59</v>
      </c>
      <c r="P36" s="42"/>
    </row>
    <row r="37" customFormat="false" ht="12.75" hidden="false" customHeight="false" outlineLevel="0" collapsed="false">
      <c r="B37" s="36" t="n">
        <f aca="false">[2]Documento!$A225</f>
        <v>0</v>
      </c>
      <c r="C37" s="36" t="n">
        <f aca="false">[2]Documento!$B225</f>
        <v>0</v>
      </c>
      <c r="D37" s="37" t="n">
        <f aca="false">[2]Documento!$C225</f>
        <v>0</v>
      </c>
      <c r="E37" s="38"/>
      <c r="F37" s="38" t="n">
        <f aca="false">E37</f>
        <v>0</v>
      </c>
      <c r="G37" s="39" t="e">
        <f aca="false">J37/F37</f>
        <v>#DIV/0!</v>
      </c>
      <c r="H37" s="40"/>
      <c r="I37" s="41" t="n">
        <v>0.21</v>
      </c>
      <c r="J37" s="40" t="n">
        <f aca="false">H37*I37+H37</f>
        <v>0</v>
      </c>
      <c r="K37" s="42"/>
      <c r="L37" s="37" t="n">
        <f aca="false">L36+1</f>
        <v>39415</v>
      </c>
      <c r="M37" s="38" t="n">
        <f aca="false">[1]CX_PA!AJ761-[1]CX_PA!AM761</f>
        <v>783.260000000038</v>
      </c>
      <c r="N37" s="39" t="n">
        <f aca="false">[1]CX_PA!AK761</f>
        <v>1.384</v>
      </c>
      <c r="O37" s="40" t="n">
        <f aca="false">[1]CX_PA!AL761-[1]CX_PA!AN761</f>
        <v>1084.03</v>
      </c>
      <c r="P37" s="42"/>
    </row>
    <row r="38" customFormat="false" ht="12.75" hidden="false" customHeight="false" outlineLevel="0" collapsed="false">
      <c r="B38" s="36" t="n">
        <f aca="false">[2]Documento!$A226</f>
        <v>0</v>
      </c>
      <c r="C38" s="36" t="n">
        <f aca="false">[2]Documento!$B226</f>
        <v>0</v>
      </c>
      <c r="D38" s="37" t="n">
        <f aca="false">[2]Documento!$C226</f>
        <v>0</v>
      </c>
      <c r="E38" s="38"/>
      <c r="F38" s="38" t="n">
        <f aca="false">E38</f>
        <v>0</v>
      </c>
      <c r="G38" s="39" t="e">
        <f aca="false">J38/F38</f>
        <v>#DIV/0!</v>
      </c>
      <c r="H38" s="40"/>
      <c r="I38" s="41" t="n">
        <v>0.21</v>
      </c>
      <c r="J38" s="40" t="n">
        <f aca="false">H38*I38+H38</f>
        <v>0</v>
      </c>
      <c r="K38" s="42"/>
      <c r="L38" s="37" t="n">
        <f aca="false">L37+1</f>
        <v>39416</v>
      </c>
      <c r="M38" s="38" t="n">
        <f aca="false">[1]CX_PA!AJ787-[1]CX_PA!AM787+[1]CX_PA!AJ813-[1]CX_PA!AM813+[1]CX_PA!AJ839-[1]CX_PA!AM839</f>
        <v>1269.08999999997</v>
      </c>
      <c r="N38" s="39" t="n">
        <f aca="false">[1]CX_PA!AK787</f>
        <v>1.384</v>
      </c>
      <c r="O38" s="40" t="n">
        <f aca="false">[1]CX_PA!AL787-[1]CX_PA!AN787+[1]CX_PA!AL813-[1]CX_PA!AN813+[1]CX_PA!AL839-[1]CX_PA!AN839</f>
        <v>1756.42</v>
      </c>
      <c r="P38" s="42"/>
    </row>
    <row r="39" customFormat="false" ht="12.75" hidden="false" customHeight="false" outlineLevel="0" collapsed="false">
      <c r="B39" s="36" t="n">
        <f aca="false">[2]Documento!$A227</f>
        <v>0</v>
      </c>
      <c r="C39" s="36" t="n">
        <f aca="false">[2]Documento!$B227</f>
        <v>0</v>
      </c>
      <c r="D39" s="37" t="n">
        <f aca="false">[2]Documento!$C227</f>
        <v>0</v>
      </c>
      <c r="E39" s="38"/>
      <c r="F39" s="38" t="n">
        <f aca="false">E39</f>
        <v>0</v>
      </c>
      <c r="G39" s="39" t="e">
        <f aca="false">J39/F39</f>
        <v>#DIV/0!</v>
      </c>
      <c r="H39" s="40"/>
      <c r="I39" s="41" t="n">
        <v>0.21</v>
      </c>
      <c r="J39" s="40" t="n">
        <f aca="false">H39*I39+H39</f>
        <v>0</v>
      </c>
      <c r="K39" s="42"/>
      <c r="L39" s="37"/>
      <c r="M39" s="38"/>
      <c r="N39" s="39"/>
      <c r="O39" s="40"/>
      <c r="P39" s="42"/>
    </row>
    <row r="40" customFormat="false" ht="12.75" hidden="false" customHeight="false" outlineLevel="0" collapsed="false">
      <c r="B40" s="34"/>
      <c r="C40" s="34"/>
      <c r="D40" s="45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</row>
    <row r="41" customFormat="false" ht="12.75" hidden="false" customHeight="false" outlineLevel="0" collapsed="false">
      <c r="F41" s="38" t="n">
        <f aca="false">SUM(F9:F38)</f>
        <v>32303</v>
      </c>
      <c r="G41" s="47"/>
      <c r="H41" s="47"/>
      <c r="I41" s="47"/>
      <c r="J41" s="40" t="n">
        <f aca="false">SUM(J9:J38)</f>
        <v>42780.2518</v>
      </c>
      <c r="K41" s="42"/>
      <c r="L41" s="42"/>
      <c r="M41" s="38" t="n">
        <f aca="false">SUM(M9:M39)</f>
        <v>32303</v>
      </c>
      <c r="N41" s="4"/>
      <c r="O41" s="40" t="n">
        <f aca="false">SUM(O9:O38)</f>
        <v>44148.1</v>
      </c>
      <c r="P41" s="42"/>
    </row>
    <row r="42" customFormat="false" ht="12.75" hidden="false" customHeight="false" outlineLevel="0" collapsed="false">
      <c r="F42" s="48" t="n">
        <f aca="false">F41-M42</f>
        <v>0</v>
      </c>
      <c r="L42" s="46"/>
      <c r="M42" s="49" t="n">
        <f aca="false">SUM(M9:M39)</f>
        <v>32303</v>
      </c>
    </row>
  </sheetData>
  <mergeCells count="12">
    <mergeCell ref="N2:O2"/>
    <mergeCell ref="B4:O4"/>
    <mergeCell ref="B6:J6"/>
    <mergeCell ref="L6:O6"/>
    <mergeCell ref="B7:B8"/>
    <mergeCell ref="C7:C8"/>
    <mergeCell ref="D7:D8"/>
    <mergeCell ref="E7:E8"/>
    <mergeCell ref="F7:F8"/>
    <mergeCell ref="I7:I8"/>
    <mergeCell ref="L7:L8"/>
    <mergeCell ref="M7:M8"/>
  </mergeCells>
  <printOptions headings="false" gridLines="false" gridLinesSet="true" horizontalCentered="false" verticalCentered="false"/>
  <pageMargins left="0.459722222222222" right="0.747916666666667" top="0.529861111111111" bottom="0.179861111111111" header="0.3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&amp;R&amp;P/&amp;N</oddHeader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P42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2.75"/>
  <cols>
    <col collapsed="false" hidden="false" max="1" min="1" style="0" width="10.3928571428571"/>
    <col collapsed="false" hidden="false" max="2" min="2" style="0" width="11.3418367346939"/>
    <col collapsed="false" hidden="false" max="3" min="3" style="0" width="11.2040816326531"/>
    <col collapsed="false" hidden="false" max="4" min="4" style="0" width="10.530612244898"/>
    <col collapsed="false" hidden="false" max="8" min="5" style="0" width="11.4744897959184"/>
    <col collapsed="false" hidden="false" max="9" min="9" style="0" width="6.47959183673469"/>
    <col collapsed="false" hidden="false" max="10" min="10" style="0" width="11.4744897959184"/>
    <col collapsed="false" hidden="false" max="11" min="11" style="0" width="1.75510204081633"/>
    <col collapsed="false" hidden="false" max="12" min="12" style="0" width="10.530612244898"/>
    <col collapsed="false" hidden="false" max="16" min="13" style="0" width="11.4744897959184"/>
    <col collapsed="false" hidden="false" max="17" min="17" style="23" width="6.61224489795918"/>
    <col collapsed="false" hidden="false" max="1025" min="18" style="0" width="8.50510204081633"/>
  </cols>
  <sheetData>
    <row r="1" customFormat="false" ht="12.75" hidden="false" customHeight="false" outlineLevel="0" collapsed="false">
      <c r="B1" s="1"/>
      <c r="C1" s="1"/>
      <c r="D1" s="2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customFormat="false" ht="31.5" hidden="false" customHeight="false" outlineLevel="0" collapsed="false">
      <c r="B2" s="25"/>
      <c r="C2" s="25" t="s">
        <v>0</v>
      </c>
      <c r="D2" s="24"/>
      <c r="E2" s="4"/>
      <c r="F2" s="4"/>
      <c r="G2" s="26"/>
      <c r="H2" s="4"/>
      <c r="I2" s="4"/>
      <c r="J2" s="4"/>
      <c r="K2" s="4"/>
      <c r="L2" s="4"/>
      <c r="M2" s="4"/>
      <c r="N2" s="27" t="n">
        <f aca="false">'IVA S_PB 95'!N2:O2</f>
        <v>39387</v>
      </c>
      <c r="O2" s="27"/>
      <c r="P2" s="28"/>
    </row>
    <row r="3" customFormat="false" ht="16.5" hidden="false" customHeight="false" outlineLevel="0" collapsed="false">
      <c r="B3" s="1"/>
      <c r="C3" s="1"/>
      <c r="D3" s="24"/>
      <c r="E3" s="4"/>
      <c r="F3" s="4"/>
      <c r="G3" s="4"/>
      <c r="H3" s="4"/>
      <c r="I3" s="4"/>
      <c r="J3" s="4"/>
      <c r="K3" s="4"/>
      <c r="L3" s="4"/>
      <c r="M3" s="4"/>
      <c r="N3" s="4"/>
      <c r="O3" s="7"/>
      <c r="P3" s="28"/>
    </row>
    <row r="4" customFormat="false" ht="13.5" hidden="false" customHeight="false" outlineLevel="0" collapsed="false">
      <c r="B4" s="29" t="s">
        <v>10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8"/>
    </row>
    <row r="5" customFormat="false" ht="12.75" hidden="false" customHeight="false" outlineLevel="0" collapsed="false">
      <c r="B5" s="1"/>
      <c r="C5" s="1"/>
      <c r="D5" s="2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8"/>
    </row>
    <row r="6" customFormat="false" ht="12.75" hidden="false" customHeight="false" outlineLevel="0" collapsed="false">
      <c r="B6" s="30" t="s">
        <v>14</v>
      </c>
      <c r="C6" s="30"/>
      <c r="D6" s="30"/>
      <c r="E6" s="30"/>
      <c r="F6" s="30"/>
      <c r="G6" s="30"/>
      <c r="H6" s="30"/>
      <c r="I6" s="30"/>
      <c r="J6" s="30"/>
      <c r="K6" s="4"/>
      <c r="L6" s="30" t="s">
        <v>15</v>
      </c>
      <c r="M6" s="30"/>
      <c r="N6" s="30"/>
      <c r="O6" s="30"/>
      <c r="P6" s="28"/>
    </row>
    <row r="7" customFormat="false" ht="12.75" hidden="false" customHeight="false" outlineLevel="0" collapsed="false">
      <c r="B7" s="31" t="s">
        <v>16</v>
      </c>
      <c r="C7" s="31" t="s">
        <v>17</v>
      </c>
      <c r="D7" s="32" t="s">
        <v>18</v>
      </c>
      <c r="E7" s="31" t="s">
        <v>19</v>
      </c>
      <c r="F7" s="31" t="s">
        <v>20</v>
      </c>
      <c r="G7" s="33" t="s">
        <v>21</v>
      </c>
      <c r="H7" s="33" t="s">
        <v>8</v>
      </c>
      <c r="I7" s="31" t="s">
        <v>6</v>
      </c>
      <c r="J7" s="33" t="s">
        <v>8</v>
      </c>
      <c r="K7" s="34"/>
      <c r="L7" s="31" t="s">
        <v>22</v>
      </c>
      <c r="M7" s="31" t="s">
        <v>19</v>
      </c>
      <c r="N7" s="33" t="s">
        <v>23</v>
      </c>
      <c r="O7" s="33" t="s">
        <v>24</v>
      </c>
      <c r="P7" s="28"/>
    </row>
    <row r="8" customFormat="false" ht="12.75" hidden="false" customHeight="false" outlineLevel="0" collapsed="false">
      <c r="B8" s="31"/>
      <c r="C8" s="31"/>
      <c r="D8" s="32"/>
      <c r="E8" s="31"/>
      <c r="F8" s="31"/>
      <c r="G8" s="35" t="s">
        <v>25</v>
      </c>
      <c r="H8" s="35" t="s">
        <v>26</v>
      </c>
      <c r="I8" s="31"/>
      <c r="J8" s="35" t="s">
        <v>27</v>
      </c>
      <c r="K8" s="34"/>
      <c r="L8" s="31"/>
      <c r="M8" s="31"/>
      <c r="N8" s="35" t="s">
        <v>25</v>
      </c>
      <c r="O8" s="35" t="s">
        <v>5</v>
      </c>
      <c r="P8" s="28"/>
    </row>
    <row r="9" customFormat="false" ht="12.75" hidden="false" customHeight="false" outlineLevel="0" collapsed="false">
      <c r="B9" s="36" t="str">
        <f aca="false">[2]Documento!$A197</f>
        <v>Factura</v>
      </c>
      <c r="C9" s="36" t="n">
        <f aca="false">[2]Documento!$B197</f>
        <v>2230243651</v>
      </c>
      <c r="D9" s="37" t="n">
        <f aca="false">[2]Documento!$C197</f>
        <v>39388</v>
      </c>
      <c r="E9" s="38" t="n">
        <v>7</v>
      </c>
      <c r="F9" s="38" t="n">
        <f aca="false">E9</f>
        <v>7</v>
      </c>
      <c r="G9" s="39" t="n">
        <f aca="false">J9/F9</f>
        <v>1.35001428571429</v>
      </c>
      <c r="H9" s="40" t="n">
        <v>7.81</v>
      </c>
      <c r="I9" s="41" t="n">
        <v>0.21</v>
      </c>
      <c r="J9" s="40" t="n">
        <f aca="false">H9*I9+H9</f>
        <v>9.4501</v>
      </c>
      <c r="K9" s="42"/>
      <c r="L9" s="43" t="n">
        <f aca="false">N2</f>
        <v>39387</v>
      </c>
      <c r="M9" s="38" t="n">
        <f aca="false">[1]CX_PA!AJ8-[1]CX_PA!AM8+[1]CX_PA!AJ34-[1]CX_PA!AM34</f>
        <v>1614.46000000002</v>
      </c>
      <c r="N9" s="39" t="n">
        <f aca="false">[1]CX_PA!AK34</f>
        <v>1.404</v>
      </c>
      <c r="O9" s="40" t="n">
        <f aca="false">[1]CX_PA!AL8-[1]CX_PA!AN8+[1]CX_PA!AL34-[1]CX_PA!AN34</f>
        <v>2266.7</v>
      </c>
      <c r="P9" s="28"/>
    </row>
    <row r="10" customFormat="false" ht="12.75" hidden="false" customHeight="false" outlineLevel="0" collapsed="false">
      <c r="B10" s="36" t="str">
        <f aca="false">[2]Documento!$A198</f>
        <v>Factura</v>
      </c>
      <c r="C10" s="36" t="n">
        <f aca="false">[2]Documento!$B198</f>
        <v>2230243651</v>
      </c>
      <c r="D10" s="37" t="n">
        <f aca="false">[2]Documento!$C198</f>
        <v>39388</v>
      </c>
      <c r="E10" s="38" t="n">
        <v>1608</v>
      </c>
      <c r="F10" s="38" t="n">
        <f aca="false">E10</f>
        <v>1608</v>
      </c>
      <c r="G10" s="39" t="n">
        <f aca="false">J10/F10</f>
        <v>1.3616638681592</v>
      </c>
      <c r="H10" s="40" t="n">
        <v>1809.55</v>
      </c>
      <c r="I10" s="41" t="n">
        <v>0.21</v>
      </c>
      <c r="J10" s="40" t="n">
        <f aca="false">H10*I10+H10</f>
        <v>2189.5555</v>
      </c>
      <c r="K10" s="42"/>
      <c r="L10" s="37" t="n">
        <f aca="false">L9+1</f>
        <v>39388</v>
      </c>
      <c r="M10" s="38" t="n">
        <f aca="false">[1]CX_PA!AJ60-[1]CX_PA!AM60</f>
        <v>1717.38999999999</v>
      </c>
      <c r="N10" s="39" t="n">
        <f aca="false">[1]CX_PA!AK60</f>
        <v>1.404</v>
      </c>
      <c r="O10" s="40" t="n">
        <f aca="false">[1]CX_PA!AL60-[1]CX_PA!AN60</f>
        <v>2411.21</v>
      </c>
      <c r="P10" s="42"/>
    </row>
    <row r="11" customFormat="false" ht="12.75" hidden="false" customHeight="false" outlineLevel="0" collapsed="false">
      <c r="B11" s="36" t="str">
        <f aca="false">[2]Documento!$A199</f>
        <v>Factura</v>
      </c>
      <c r="C11" s="36" t="n">
        <f aca="false">[2]Documento!$B199</f>
        <v>2230247501</v>
      </c>
      <c r="D11" s="37" t="n">
        <f aca="false">[2]Documento!$C199</f>
        <v>39391</v>
      </c>
      <c r="E11" s="38" t="n">
        <v>4496</v>
      </c>
      <c r="F11" s="38" t="n">
        <f aca="false">E11</f>
        <v>4496</v>
      </c>
      <c r="G11" s="39" t="n">
        <f aca="false">J11/F11</f>
        <v>1.36166176601423</v>
      </c>
      <c r="H11" s="40" t="n">
        <v>5059.53</v>
      </c>
      <c r="I11" s="41" t="n">
        <v>0.21</v>
      </c>
      <c r="J11" s="40" t="n">
        <f aca="false">H11*I11+H11</f>
        <v>6122.0313</v>
      </c>
      <c r="K11" s="42"/>
      <c r="L11" s="37" t="n">
        <f aca="false">L10+1</f>
        <v>39389</v>
      </c>
      <c r="M11" s="38" t="n">
        <f aca="false">[1]CX_PA!AJ86-[1]CX_PA!AM86</f>
        <v>1235.88999999998</v>
      </c>
      <c r="N11" s="39" t="n">
        <f aca="false">[1]CX_PA!AK86</f>
        <v>1.404</v>
      </c>
      <c r="O11" s="40" t="n">
        <f aca="false">[1]CX_PA!AL86-[1]CX_PA!AN86</f>
        <v>1735.18</v>
      </c>
      <c r="P11" s="42"/>
    </row>
    <row r="12" customFormat="false" ht="12.75" hidden="false" customHeight="false" outlineLevel="0" collapsed="false">
      <c r="B12" s="36" t="str">
        <f aca="false">[2]Documento!$A200</f>
        <v>Factura</v>
      </c>
      <c r="C12" s="36" t="n">
        <f aca="false">[2]Documento!$B200</f>
        <v>2230250027</v>
      </c>
      <c r="D12" s="37" t="n">
        <f aca="false">[2]Documento!$C200</f>
        <v>39393</v>
      </c>
      <c r="E12" s="38" t="n">
        <v>1109</v>
      </c>
      <c r="F12" s="38" t="n">
        <f aca="false">E12</f>
        <v>1109</v>
      </c>
      <c r="G12" s="39" t="n">
        <f aca="false">J12/F12</f>
        <v>1.36165915238954</v>
      </c>
      <c r="H12" s="40" t="n">
        <v>1248</v>
      </c>
      <c r="I12" s="41" t="n">
        <v>0.21</v>
      </c>
      <c r="J12" s="40" t="n">
        <f aca="false">H12*I12+H12</f>
        <v>1510.08</v>
      </c>
      <c r="K12" s="42"/>
      <c r="L12" s="37" t="n">
        <f aca="false">L11+1</f>
        <v>39390</v>
      </c>
      <c r="M12" s="38" t="n">
        <f aca="false">[1]CX_PA!AJ112-[1]CX_PA!AM112</f>
        <v>1371.95999999999</v>
      </c>
      <c r="N12" s="39" t="n">
        <f aca="false">[1]CX_PA!AK112</f>
        <v>1.404</v>
      </c>
      <c r="O12" s="40" t="n">
        <f aca="false">[1]CX_PA!AL112-[1]CX_PA!AN112</f>
        <v>1926.23</v>
      </c>
      <c r="P12" s="42"/>
    </row>
    <row r="13" customFormat="false" ht="12.75" hidden="false" customHeight="false" outlineLevel="0" collapsed="false">
      <c r="B13" s="36" t="str">
        <f aca="false">[2]Documento!$A201</f>
        <v>Factura</v>
      </c>
      <c r="C13" s="36" t="n">
        <f aca="false">[2]Documento!$B201</f>
        <v>2230250027</v>
      </c>
      <c r="D13" s="37" t="n">
        <f aca="false">[2]Documento!$C201</f>
        <v>39393</v>
      </c>
      <c r="E13" s="38" t="n">
        <v>1154</v>
      </c>
      <c r="F13" s="38" t="n">
        <f aca="false">E13</f>
        <v>1154</v>
      </c>
      <c r="G13" s="39" t="n">
        <f aca="false">J13/F13</f>
        <v>1.3716513864818</v>
      </c>
      <c r="H13" s="40" t="n">
        <v>1308.17</v>
      </c>
      <c r="I13" s="41" t="n">
        <v>0.21</v>
      </c>
      <c r="J13" s="40" t="n">
        <f aca="false">H13*I13+H13</f>
        <v>1582.8857</v>
      </c>
      <c r="K13" s="42"/>
      <c r="L13" s="37" t="n">
        <f aca="false">L12+1</f>
        <v>39391</v>
      </c>
      <c r="M13" s="38" t="n">
        <f aca="false">[1]CX_PA!AJ138-[1]CX_PA!AM138</f>
        <v>1280.52000000002</v>
      </c>
      <c r="N13" s="39" t="n">
        <f aca="false">[1]CX_PA!AK138</f>
        <v>1.404</v>
      </c>
      <c r="O13" s="40" t="n">
        <f aca="false">[1]CX_PA!AL138-[1]CX_PA!AN138</f>
        <v>1797.85</v>
      </c>
      <c r="P13" s="42"/>
    </row>
    <row r="14" customFormat="false" ht="12.75" hidden="false" customHeight="false" outlineLevel="0" collapsed="false">
      <c r="B14" s="36" t="str">
        <f aca="false">[2]Documento!$A202</f>
        <v>Factura</v>
      </c>
      <c r="C14" s="36" t="n">
        <f aca="false">[2]Documento!$B202</f>
        <v>2230252666</v>
      </c>
      <c r="D14" s="37" t="n">
        <f aca="false">[2]Documento!$C202</f>
        <v>39395</v>
      </c>
      <c r="E14" s="38" t="n">
        <v>1870</v>
      </c>
      <c r="F14" s="38" t="n">
        <f aca="false">E14</f>
        <v>1870</v>
      </c>
      <c r="G14" s="39" t="n">
        <f aca="false">J14/F14</f>
        <v>1.37165470588235</v>
      </c>
      <c r="H14" s="40" t="n">
        <v>2119.83</v>
      </c>
      <c r="I14" s="41" t="n">
        <v>0.21</v>
      </c>
      <c r="J14" s="40" t="n">
        <f aca="false">H14*I14+H14</f>
        <v>2564.9943</v>
      </c>
      <c r="K14" s="42"/>
      <c r="L14" s="37" t="n">
        <f aca="false">L13+1</f>
        <v>39392</v>
      </c>
      <c r="M14" s="38" t="n">
        <f aca="false">[1]CX_PA!AJ164-[1]CX_PA!AM164</f>
        <v>1175.14999999999</v>
      </c>
      <c r="N14" s="39" t="n">
        <f aca="false">[1]CX_PA!AK164</f>
        <v>1.414</v>
      </c>
      <c r="O14" s="40" t="n">
        <f aca="false">[1]CX_PA!AL164-[1]CX_PA!AN164</f>
        <v>1661.66</v>
      </c>
      <c r="P14" s="42"/>
    </row>
    <row r="15" customFormat="false" ht="12.75" hidden="false" customHeight="false" outlineLevel="0" collapsed="false">
      <c r="B15" s="36" t="str">
        <f aca="false">[2]Documento!$A203</f>
        <v>Factura</v>
      </c>
      <c r="C15" s="36" t="n">
        <f aca="false">[2]Documento!$B203</f>
        <v>2230254373</v>
      </c>
      <c r="D15" s="37" t="n">
        <f aca="false">[2]Documento!$C203</f>
        <v>39398</v>
      </c>
      <c r="E15" s="38" t="n">
        <v>1155</v>
      </c>
      <c r="F15" s="38" t="n">
        <f aca="false">E15</f>
        <v>1155</v>
      </c>
      <c r="G15" s="39" t="n">
        <f aca="false">J15/F15</f>
        <v>1.37164761904762</v>
      </c>
      <c r="H15" s="40" t="n">
        <v>1309.3</v>
      </c>
      <c r="I15" s="41" t="n">
        <v>0.21</v>
      </c>
      <c r="J15" s="40" t="n">
        <f aca="false">H15*I15+H15</f>
        <v>1584.253</v>
      </c>
      <c r="K15" s="42"/>
      <c r="L15" s="37" t="n">
        <f aca="false">L14+1</f>
        <v>39393</v>
      </c>
      <c r="M15" s="38" t="n">
        <f aca="false">[1]CX_PA!AJ190-[1]CX_PA!AM190</f>
        <v>861.080000000016</v>
      </c>
      <c r="N15" s="39" t="n">
        <f aca="false">[1]CX_PA!AK190</f>
        <v>1.414</v>
      </c>
      <c r="O15" s="40" t="n">
        <f aca="false">[1]CX_PA!AL190-[1]CX_PA!AN190</f>
        <v>1217.57</v>
      </c>
      <c r="P15" s="42"/>
    </row>
    <row r="16" customFormat="false" ht="12.75" hidden="false" customHeight="false" outlineLevel="0" collapsed="false">
      <c r="B16" s="36" t="str">
        <f aca="false">[2]Documento!$A204</f>
        <v>Factura</v>
      </c>
      <c r="C16" s="36" t="n">
        <f aca="false">[2]Documento!$B204</f>
        <v>2230254373</v>
      </c>
      <c r="D16" s="37" t="n">
        <f aca="false">[2]Documento!$C204</f>
        <v>39398</v>
      </c>
      <c r="E16" s="38" t="n">
        <v>3287</v>
      </c>
      <c r="F16" s="38" t="n">
        <f aca="false">E16</f>
        <v>3287</v>
      </c>
      <c r="G16" s="39" t="n">
        <f aca="false">J16/F16</f>
        <v>1.38164919379373</v>
      </c>
      <c r="H16" s="40" t="n">
        <v>3753.29</v>
      </c>
      <c r="I16" s="41" t="n">
        <v>0.21</v>
      </c>
      <c r="J16" s="40" t="n">
        <f aca="false">H16*I16+H16</f>
        <v>4541.4809</v>
      </c>
      <c r="K16" s="42"/>
      <c r="L16" s="37" t="n">
        <f aca="false">L15+1</f>
        <v>39394</v>
      </c>
      <c r="M16" s="38" t="n">
        <f aca="false">[1]CX_PA!AJ216-[1]CX_PA!AM216</f>
        <v>987.089999999967</v>
      </c>
      <c r="N16" s="39" t="n">
        <f aca="false">[1]CX_PA!AK216</f>
        <v>1.414</v>
      </c>
      <c r="O16" s="40" t="n">
        <f aca="false">[1]CX_PA!AL216-[1]CX_PA!AN216</f>
        <v>1395.75</v>
      </c>
      <c r="P16" s="42"/>
    </row>
    <row r="17" customFormat="false" ht="12.75" hidden="false" customHeight="false" outlineLevel="0" collapsed="false">
      <c r="B17" s="36" t="str">
        <f aca="false">[2]Documento!$A205</f>
        <v>Factura</v>
      </c>
      <c r="C17" s="36" t="n">
        <f aca="false">[2]Documento!$B205</f>
        <v>2230256925</v>
      </c>
      <c r="D17" s="37" t="n">
        <f aca="false">[2]Documento!$C205</f>
        <v>39400</v>
      </c>
      <c r="E17" s="38" t="n">
        <v>1177</v>
      </c>
      <c r="F17" s="38" t="n">
        <f aca="false">E17</f>
        <v>1177</v>
      </c>
      <c r="G17" s="39" t="n">
        <f aca="false">J17/F17</f>
        <v>1.38164112149533</v>
      </c>
      <c r="H17" s="40" t="n">
        <v>1343.96</v>
      </c>
      <c r="I17" s="41" t="n">
        <v>0.21</v>
      </c>
      <c r="J17" s="40" t="n">
        <f aca="false">H17*I17+H17</f>
        <v>1626.1916</v>
      </c>
      <c r="K17" s="42"/>
      <c r="L17" s="37" t="n">
        <f aca="false">L16+1</f>
        <v>39395</v>
      </c>
      <c r="M17" s="38" t="n">
        <f aca="false">[1]CX_PA!AJ242-[1]CX_PA!AM242</f>
        <v>1155.41999999998</v>
      </c>
      <c r="N17" s="39" t="n">
        <f aca="false">[1]CX_PA!AK242</f>
        <v>1.414</v>
      </c>
      <c r="O17" s="40" t="n">
        <f aca="false">[1]CX_PA!AL242-[1]CX_PA!AN242</f>
        <v>1633.77</v>
      </c>
      <c r="P17" s="42"/>
    </row>
    <row r="18" customFormat="false" ht="12.75" hidden="false" customHeight="false" outlineLevel="0" collapsed="false">
      <c r="B18" s="36" t="str">
        <f aca="false">[2]Documento!$A206</f>
        <v>Factura</v>
      </c>
      <c r="C18" s="36" t="n">
        <f aca="false">[2]Documento!$B206</f>
        <v>2230256925</v>
      </c>
      <c r="D18" s="37" t="n">
        <f aca="false">[2]Documento!$C206</f>
        <v>39400</v>
      </c>
      <c r="E18" s="38" t="n">
        <v>951</v>
      </c>
      <c r="F18" s="38" t="n">
        <f aca="false">E18</f>
        <v>951</v>
      </c>
      <c r="G18" s="39" t="n">
        <f aca="false">J18/F18</f>
        <v>1.39165268138801</v>
      </c>
      <c r="H18" s="40" t="n">
        <v>1093.77</v>
      </c>
      <c r="I18" s="41" t="n">
        <v>0.21</v>
      </c>
      <c r="J18" s="40" t="n">
        <f aca="false">H18*I18+H18</f>
        <v>1323.4617</v>
      </c>
      <c r="K18" s="42"/>
      <c r="L18" s="37" t="n">
        <f aca="false">L17+1</f>
        <v>39396</v>
      </c>
      <c r="M18" s="38" t="n">
        <f aca="false">[1]CX_PA!AJ268-[1]CX_PA!AM268</f>
        <v>1880.67999999999</v>
      </c>
      <c r="N18" s="39" t="n">
        <f aca="false">[1]CX_PA!AK268</f>
        <v>1.424</v>
      </c>
      <c r="O18" s="40" t="n">
        <f aca="false">[1]CX_PA!AL268-[1]CX_PA!AN268</f>
        <v>2678.09</v>
      </c>
      <c r="P18" s="44"/>
    </row>
    <row r="19" customFormat="false" ht="12.75" hidden="false" customHeight="false" outlineLevel="0" collapsed="false">
      <c r="B19" s="36" t="str">
        <f aca="false">[2]Documento!$A207</f>
        <v>Factura</v>
      </c>
      <c r="C19" s="36" t="n">
        <f aca="false">[2]Documento!$B207</f>
        <v>2230262380</v>
      </c>
      <c r="D19" s="37" t="n">
        <f aca="false">[2]Documento!$C207</f>
        <v>39402</v>
      </c>
      <c r="E19" s="38" t="n">
        <v>2484</v>
      </c>
      <c r="F19" s="38" t="n">
        <f aca="false">E19</f>
        <v>2484</v>
      </c>
      <c r="G19" s="39" t="n">
        <f aca="false">J19/F19</f>
        <v>1.39165587761675</v>
      </c>
      <c r="H19" s="40" t="n">
        <v>2856.92</v>
      </c>
      <c r="I19" s="41" t="n">
        <v>0.21</v>
      </c>
      <c r="J19" s="40" t="n">
        <f aca="false">H19*I19+H19</f>
        <v>3456.8732</v>
      </c>
      <c r="K19" s="42"/>
      <c r="L19" s="37" t="n">
        <f aca="false">L18+1</f>
        <v>39397</v>
      </c>
      <c r="M19" s="38" t="n">
        <f aca="false">[1]CX_PA!AJ294-[1]CX_PA!AM294</f>
        <v>1405.88000000006</v>
      </c>
      <c r="N19" s="39" t="n">
        <f aca="false">[1]CX_PA!AK294</f>
        <v>1.424</v>
      </c>
      <c r="O19" s="40" t="n">
        <f aca="false">[1]CX_PA!AL294-[1]CX_PA!AN294</f>
        <v>2001.97</v>
      </c>
      <c r="P19" s="42"/>
    </row>
    <row r="20" customFormat="false" ht="12.75" hidden="false" customHeight="false" outlineLevel="0" collapsed="false">
      <c r="B20" s="36" t="str">
        <f aca="false">[2]Documento!$A208</f>
        <v>Factura</v>
      </c>
      <c r="C20" s="36" t="n">
        <f aca="false">[2]Documento!$B208</f>
        <v>2230262380</v>
      </c>
      <c r="D20" s="37" t="n">
        <f aca="false">[2]Documento!$C208</f>
        <v>39402</v>
      </c>
      <c r="E20" s="38" t="n">
        <v>0</v>
      </c>
      <c r="F20" s="38" t="n">
        <f aca="false">E20</f>
        <v>0</v>
      </c>
      <c r="G20" s="39" t="e">
        <f aca="false">J20/F20</f>
        <v>#DIV/0!</v>
      </c>
      <c r="H20" s="40" t="n">
        <v>0</v>
      </c>
      <c r="I20" s="41" t="n">
        <v>0.21</v>
      </c>
      <c r="J20" s="40" t="n">
        <f aca="false">H20*I20+H20</f>
        <v>0</v>
      </c>
      <c r="K20" s="42"/>
      <c r="L20" s="37" t="n">
        <f aca="false">L19+1</f>
        <v>39398</v>
      </c>
      <c r="M20" s="38" t="n">
        <f aca="false">[1]CX_PA!AJ320-[1]CX_PA!AM320</f>
        <v>1176.08999999997</v>
      </c>
      <c r="N20" s="39" t="n">
        <f aca="false">[1]CX_PA!AK320</f>
        <v>1.424</v>
      </c>
      <c r="O20" s="40" t="n">
        <f aca="false">[1]CX_PA!AL320-[1]CX_PA!AN320</f>
        <v>1674.75</v>
      </c>
      <c r="P20" s="42"/>
    </row>
    <row r="21" customFormat="false" ht="12.75" hidden="false" customHeight="false" outlineLevel="0" collapsed="false">
      <c r="B21" s="36" t="str">
        <f aca="false">[2]Documento!$A209</f>
        <v>Factura</v>
      </c>
      <c r="C21" s="36" t="n">
        <f aca="false">[2]Documento!$B209</f>
        <v>2230262380</v>
      </c>
      <c r="D21" s="37" t="n">
        <f aca="false">[2]Documento!$C209</f>
        <v>39405</v>
      </c>
      <c r="E21" s="38" t="n">
        <v>955</v>
      </c>
      <c r="F21" s="38" t="n">
        <f aca="false">E21</f>
        <v>955</v>
      </c>
      <c r="G21" s="39" t="n">
        <f aca="false">J21/F21</f>
        <v>1.39165204188482</v>
      </c>
      <c r="H21" s="40" t="n">
        <v>1098.37</v>
      </c>
      <c r="I21" s="41" t="n">
        <v>0.21</v>
      </c>
      <c r="J21" s="40" t="n">
        <f aca="false">H21*I21+H21</f>
        <v>1329.0277</v>
      </c>
      <c r="K21" s="42"/>
      <c r="L21" s="37" t="n">
        <f aca="false">L20+1</f>
        <v>39399</v>
      </c>
      <c r="M21" s="38" t="n">
        <f aca="false">[1]CX_PA!AJ346-[1]CX_PA!AM346</f>
        <v>951.479999999981</v>
      </c>
      <c r="N21" s="39" t="n">
        <f aca="false">[1]CX_PA!AK346</f>
        <v>1.434</v>
      </c>
      <c r="O21" s="40" t="n">
        <f aca="false">[1]CX_PA!AL346-[1]CX_PA!AN346</f>
        <v>1364.42</v>
      </c>
      <c r="P21" s="44"/>
    </row>
    <row r="22" customFormat="false" ht="12.75" hidden="false" customHeight="false" outlineLevel="0" collapsed="false">
      <c r="B22" s="36" t="str">
        <f aca="false">[2]Documento!$A210</f>
        <v>Factura</v>
      </c>
      <c r="C22" s="36" t="n">
        <f aca="false">[2]Documento!$B210</f>
        <v>2230262380</v>
      </c>
      <c r="D22" s="37" t="n">
        <f aca="false">[2]Documento!$C210</f>
        <v>39405</v>
      </c>
      <c r="E22" s="38" t="n">
        <v>2741</v>
      </c>
      <c r="F22" s="38" t="n">
        <f aca="false">E22</f>
        <v>2741</v>
      </c>
      <c r="G22" s="39" t="n">
        <f aca="false">J22/F22</f>
        <v>1.40665921196644</v>
      </c>
      <c r="H22" s="40" t="n">
        <v>3186.49</v>
      </c>
      <c r="I22" s="41" t="n">
        <v>0.21</v>
      </c>
      <c r="J22" s="40" t="n">
        <f aca="false">H22*I22+H22</f>
        <v>3855.6529</v>
      </c>
      <c r="K22" s="42"/>
      <c r="L22" s="37" t="n">
        <f aca="false">L21+1</f>
        <v>39400</v>
      </c>
      <c r="M22" s="38" t="n">
        <f aca="false">[1]CX_PA!AJ372-[1]CX_PA!AM372</f>
        <v>1101.77000000002</v>
      </c>
      <c r="N22" s="39" t="n">
        <f aca="false">[1]CX_PA!AK372</f>
        <v>1.434</v>
      </c>
      <c r="O22" s="40" t="n">
        <f aca="false">[1]CX_PA!AL372-[1]CX_PA!AN372</f>
        <v>1579.94</v>
      </c>
      <c r="P22" s="42"/>
    </row>
    <row r="23" customFormat="false" ht="12.75" hidden="false" customHeight="false" outlineLevel="0" collapsed="false">
      <c r="B23" s="36" t="str">
        <f aca="false">[2]Documento!$A211</f>
        <v>Factura</v>
      </c>
      <c r="C23" s="36" t="n">
        <f aca="false">[2]Documento!$B211</f>
        <v>2230266349</v>
      </c>
      <c r="D23" s="37" t="n">
        <f aca="false">[2]Documento!$C211</f>
        <v>39407</v>
      </c>
      <c r="E23" s="38" t="n">
        <v>2106</v>
      </c>
      <c r="F23" s="38" t="n">
        <f aca="false">E23</f>
        <v>2106</v>
      </c>
      <c r="G23" s="39" t="n">
        <f aca="false">J23/F23</f>
        <v>1.40666234567901</v>
      </c>
      <c r="H23" s="40" t="n">
        <v>2448.29</v>
      </c>
      <c r="I23" s="41" t="n">
        <v>0.21</v>
      </c>
      <c r="J23" s="40" t="n">
        <f aca="false">H23*I23+H23</f>
        <v>2962.4309</v>
      </c>
      <c r="K23" s="42"/>
      <c r="L23" s="37" t="n">
        <f aca="false">L22+1</f>
        <v>39401</v>
      </c>
      <c r="M23" s="38" t="n">
        <f aca="false">[1]CX_PA!AJ398-[1]CX_PA!AM398</f>
        <v>1201.15000000002</v>
      </c>
      <c r="N23" s="39" t="n">
        <f aca="false">[1]CX_PA!AK398</f>
        <v>1.434</v>
      </c>
      <c r="O23" s="40" t="n">
        <f aca="false">[1]CX_PA!AL398-[1]CX_PA!AN398</f>
        <v>1722.44</v>
      </c>
      <c r="P23" s="42"/>
    </row>
    <row r="24" customFormat="false" ht="12.75" hidden="false" customHeight="false" outlineLevel="0" collapsed="false">
      <c r="B24" s="36" t="str">
        <f aca="false">[2]Documento!$A212</f>
        <v>Factura</v>
      </c>
      <c r="C24" s="36" t="n">
        <f aca="false">[2]Documento!$B212</f>
        <v>2230268931</v>
      </c>
      <c r="D24" s="37" t="n">
        <f aca="false">[2]Documento!$C212</f>
        <v>39409</v>
      </c>
      <c r="E24" s="38" t="n">
        <v>2144</v>
      </c>
      <c r="F24" s="38" t="n">
        <f aca="false">E24</f>
        <v>2144</v>
      </c>
      <c r="G24" s="39" t="n">
        <f aca="false">J24/F24</f>
        <v>1.4066588619403</v>
      </c>
      <c r="H24" s="40" t="n">
        <v>2492.46</v>
      </c>
      <c r="I24" s="41" t="n">
        <v>0.21</v>
      </c>
      <c r="J24" s="40" t="n">
        <f aca="false">H24*I24+H24</f>
        <v>3015.8766</v>
      </c>
      <c r="K24" s="42"/>
      <c r="L24" s="37" t="n">
        <f aca="false">L23+1</f>
        <v>39402</v>
      </c>
      <c r="M24" s="38" t="n">
        <f aca="false">[1]CX_PA!AJ424-[1]CX_PA!AM424</f>
        <v>1136.98999999999</v>
      </c>
      <c r="N24" s="39" t="n">
        <f aca="false">[1]CX_PA!AK424</f>
        <v>1.434</v>
      </c>
      <c r="O24" s="40" t="n">
        <f aca="false">[1]CX_PA!AL424-[1]CX_PA!AN424</f>
        <v>1630.45</v>
      </c>
      <c r="P24" s="42"/>
    </row>
    <row r="25" customFormat="false" ht="12.75" hidden="false" customHeight="false" outlineLevel="0" collapsed="false">
      <c r="B25" s="36" t="str">
        <f aca="false">[2]Documento!$A213</f>
        <v>Factura</v>
      </c>
      <c r="C25" s="36" t="n">
        <f aca="false">[2]Documento!$B213</f>
        <v>2230268931</v>
      </c>
      <c r="D25" s="37" t="n">
        <f aca="false">[2]Documento!$C213</f>
        <v>39409</v>
      </c>
      <c r="E25" s="38" t="n">
        <v>0</v>
      </c>
      <c r="F25" s="38" t="n">
        <f aca="false">E25</f>
        <v>0</v>
      </c>
      <c r="G25" s="39" t="e">
        <f aca="false">J25/F25</f>
        <v>#DIV/0!</v>
      </c>
      <c r="H25" s="40" t="n">
        <v>0</v>
      </c>
      <c r="I25" s="41" t="n">
        <v>0.21</v>
      </c>
      <c r="J25" s="40" t="n">
        <f aca="false">H25*I25+H25</f>
        <v>0</v>
      </c>
      <c r="K25" s="42"/>
      <c r="L25" s="37" t="n">
        <f aca="false">L24+1</f>
        <v>39403</v>
      </c>
      <c r="M25" s="38" t="n">
        <f aca="false">[1]CX_PA!AJ450-[1]CX_PA!AM450</f>
        <v>1518.20000000001</v>
      </c>
      <c r="N25" s="39" t="n">
        <f aca="false">[1]CX_PA!AK450</f>
        <v>1.449</v>
      </c>
      <c r="O25" s="40" t="n">
        <f aca="false">[1]CX_PA!AL450-[1]CX_PA!AN450</f>
        <v>2199.88</v>
      </c>
      <c r="P25" s="42"/>
    </row>
    <row r="26" customFormat="false" ht="12.75" hidden="false" customHeight="false" outlineLevel="0" collapsed="false">
      <c r="B26" s="36" t="str">
        <f aca="false">[2]Documento!$A214</f>
        <v>Factura</v>
      </c>
      <c r="C26" s="36" t="n">
        <f aca="false">[2]Documento!$B214</f>
        <v>2230270902</v>
      </c>
      <c r="D26" s="37" t="n">
        <f aca="false">[2]Documento!$C214</f>
        <v>39412</v>
      </c>
      <c r="E26" s="38" t="n">
        <v>4364</v>
      </c>
      <c r="F26" s="38" t="n">
        <f aca="false">E26</f>
        <v>4364</v>
      </c>
      <c r="G26" s="39" t="n">
        <f aca="false">J26/F26</f>
        <v>1.40666104491292</v>
      </c>
      <c r="H26" s="40" t="n">
        <v>5073.28</v>
      </c>
      <c r="I26" s="41" t="n">
        <v>0.21</v>
      </c>
      <c r="J26" s="40" t="n">
        <f aca="false">H26*I26+H26</f>
        <v>6138.6688</v>
      </c>
      <c r="K26" s="42"/>
      <c r="L26" s="37" t="n">
        <f aca="false">L25+1</f>
        <v>39404</v>
      </c>
      <c r="M26" s="38" t="n">
        <f aca="false">[1]CX_PA!AJ476-[1]CX_PA!AM476</f>
        <v>1247.37</v>
      </c>
      <c r="N26" s="39" t="n">
        <f aca="false">[1]CX_PA!AK476</f>
        <v>1.449</v>
      </c>
      <c r="O26" s="40" t="n">
        <f aca="false">[1]CX_PA!AL476-[1]CX_PA!AN476</f>
        <v>1807.44</v>
      </c>
      <c r="P26" s="42"/>
    </row>
    <row r="27" customFormat="false" ht="12.75" hidden="false" customHeight="false" outlineLevel="0" collapsed="false">
      <c r="B27" s="36" t="str">
        <f aca="false">[2]Documento!$A215</f>
        <v>Factura</v>
      </c>
      <c r="C27" s="36" t="n">
        <f aca="false">[2]Documento!$B215</f>
        <v>2230273399</v>
      </c>
      <c r="D27" s="37" t="n">
        <f aca="false">[2]Documento!$C215</f>
        <v>39414</v>
      </c>
      <c r="E27" s="38" t="n">
        <v>1933</v>
      </c>
      <c r="F27" s="38" t="n">
        <f aca="false">E27</f>
        <v>1933</v>
      </c>
      <c r="G27" s="39" t="n">
        <f aca="false">J27/F27</f>
        <v>1.4066609932747</v>
      </c>
      <c r="H27" s="40" t="n">
        <v>2247.17</v>
      </c>
      <c r="I27" s="41" t="n">
        <v>0.21</v>
      </c>
      <c r="J27" s="40" t="n">
        <f aca="false">H27*I27+H27</f>
        <v>2719.0757</v>
      </c>
      <c r="K27" s="42"/>
      <c r="L27" s="37" t="n">
        <f aca="false">L26+1</f>
        <v>39405</v>
      </c>
      <c r="M27" s="38" t="n">
        <f aca="false">[1]CX_PA!AJ502-[1]CX_PA!AM502</f>
        <v>1009.57000000001</v>
      </c>
      <c r="N27" s="39" t="n">
        <f aca="false">[1]CX_PA!AK502</f>
        <v>1.449</v>
      </c>
      <c r="O27" s="40" t="n">
        <f aca="false">[1]CX_PA!AL502-[1]CX_PA!AN502</f>
        <v>1462.85</v>
      </c>
      <c r="P27" s="42"/>
    </row>
    <row r="28" customFormat="false" ht="12.75" hidden="false" customHeight="false" outlineLevel="0" collapsed="false">
      <c r="B28" s="36" t="str">
        <f aca="false">[2]Documento!$A216</f>
        <v>Nota de Crédito</v>
      </c>
      <c r="C28" s="36" t="n">
        <f aca="false">[2]Documento!$B216</f>
        <v>2203505489</v>
      </c>
      <c r="D28" s="37" t="n">
        <f aca="false">[2]Documento!$C216</f>
        <v>39409</v>
      </c>
      <c r="E28" s="38" t="n">
        <v>0</v>
      </c>
      <c r="F28" s="38" t="n">
        <f aca="false">E28</f>
        <v>0</v>
      </c>
      <c r="G28" s="39" t="e">
        <f aca="false">J28/F28</f>
        <v>#DIV/0!</v>
      </c>
      <c r="H28" s="40" t="n">
        <v>0</v>
      </c>
      <c r="I28" s="41" t="n">
        <v>0.21</v>
      </c>
      <c r="J28" s="40" t="n">
        <f aca="false">H28*I28+H28</f>
        <v>0</v>
      </c>
      <c r="K28" s="42"/>
      <c r="L28" s="37" t="n">
        <f aca="false">L27+1</f>
        <v>39406</v>
      </c>
      <c r="M28" s="38" t="n">
        <f aca="false">[1]CX_PA!AJ528-[1]CX_PA!AM528</f>
        <v>1072.93000000005</v>
      </c>
      <c r="N28" s="39" t="n">
        <f aca="false">[1]CX_PA!AK528</f>
        <v>1.449</v>
      </c>
      <c r="O28" s="40" t="n">
        <f aca="false">[1]CX_PA!AL528-[1]CX_PA!AN528</f>
        <v>1554.66</v>
      </c>
      <c r="P28" s="42"/>
    </row>
    <row r="29" customFormat="false" ht="12.75" hidden="false" customHeight="false" outlineLevel="0" collapsed="false">
      <c r="B29" s="36" t="str">
        <f aca="false">[2]Documento!$A217</f>
        <v>Factura</v>
      </c>
      <c r="C29" s="36" t="n">
        <f aca="false">[2]Documento!$B217</f>
        <v>2230276932</v>
      </c>
      <c r="D29" s="37" t="n">
        <f aca="false">[2]Documento!$C217</f>
        <v>39416</v>
      </c>
      <c r="E29" s="38" t="n">
        <v>1768</v>
      </c>
      <c r="F29" s="38" t="n">
        <f aca="false">E29</f>
        <v>1768</v>
      </c>
      <c r="G29" s="39" t="n">
        <f aca="false">J29/F29</f>
        <v>1.40665921945701</v>
      </c>
      <c r="H29" s="40" t="n">
        <v>2055.35</v>
      </c>
      <c r="I29" s="41" t="n">
        <v>0.21</v>
      </c>
      <c r="J29" s="40" t="n">
        <f aca="false">H29*I29+H29</f>
        <v>2486.9735</v>
      </c>
      <c r="K29" s="42"/>
      <c r="L29" s="37" t="n">
        <f aca="false">L28+1</f>
        <v>39407</v>
      </c>
      <c r="M29" s="38" t="n">
        <f aca="false">[1]CX_PA!AJ554-[1]CX_PA!AM554</f>
        <v>967.259999999893</v>
      </c>
      <c r="N29" s="39" t="n">
        <f aca="false">[1]CX_PA!AK554</f>
        <v>1.449</v>
      </c>
      <c r="O29" s="40" t="n">
        <f aca="false">[1]CX_PA!AL554-[1]CX_PA!AN554</f>
        <v>1401.55</v>
      </c>
      <c r="P29" s="42"/>
    </row>
    <row r="30" customFormat="false" ht="12.75" hidden="false" customHeight="false" outlineLevel="0" collapsed="false">
      <c r="B30" s="36" t="str">
        <f aca="false">[2]Documento!$A218</f>
        <v>Factura</v>
      </c>
      <c r="C30" s="36" t="n">
        <f aca="false">[2]Documento!$B218</f>
        <v>2230276932</v>
      </c>
      <c r="D30" s="37" t="n">
        <f aca="false">[2]Documento!$C218</f>
        <v>39416</v>
      </c>
      <c r="E30" s="38" t="n">
        <v>0</v>
      </c>
      <c r="F30" s="38" t="n">
        <f aca="false">E30</f>
        <v>0</v>
      </c>
      <c r="G30" s="39" t="e">
        <f aca="false">J30/F30</f>
        <v>#DIV/0!</v>
      </c>
      <c r="H30" s="40" t="n">
        <v>0</v>
      </c>
      <c r="I30" s="41" t="n">
        <v>0.21</v>
      </c>
      <c r="J30" s="40" t="n">
        <f aca="false">H30*I30+H30</f>
        <v>0</v>
      </c>
      <c r="K30" s="42"/>
      <c r="L30" s="37" t="n">
        <f aca="false">L29+1</f>
        <v>39408</v>
      </c>
      <c r="M30" s="38" t="n">
        <f aca="false">[1]CX_PA!AJ580-[1]CX_PA!AM580</f>
        <v>861.94000000006</v>
      </c>
      <c r="N30" s="39" t="n">
        <f aca="false">[1]CX_PA!AK580</f>
        <v>1.449</v>
      </c>
      <c r="O30" s="40" t="n">
        <f aca="false">[1]CX_PA!AL580-[1]CX_PA!AN580</f>
        <v>1248.95</v>
      </c>
      <c r="P30" s="42"/>
    </row>
    <row r="31" customFormat="false" ht="12.75" hidden="false" customHeight="false" outlineLevel="0" collapsed="false">
      <c r="B31" s="36" t="str">
        <f aca="false">[2]Documento!$A219</f>
        <v>Factura</v>
      </c>
      <c r="C31" s="36" t="n">
        <f aca="false">[2]Documento!$B219</f>
        <v>2230278500</v>
      </c>
      <c r="D31" s="37" t="n">
        <f aca="false">[2]Documento!$C219</f>
        <v>39416</v>
      </c>
      <c r="E31" s="38" t="n">
        <v>1644</v>
      </c>
      <c r="F31" s="38" t="n">
        <f aca="false">E31</f>
        <v>1644</v>
      </c>
      <c r="G31" s="39" t="n">
        <f aca="false">J31/F31</f>
        <v>1.40666180048662</v>
      </c>
      <c r="H31" s="40" t="n">
        <v>1911.2</v>
      </c>
      <c r="I31" s="41" t="n">
        <v>0.21</v>
      </c>
      <c r="J31" s="40" t="n">
        <f aca="false">H31*I31+H31</f>
        <v>2312.552</v>
      </c>
      <c r="K31" s="42"/>
      <c r="L31" s="37" t="n">
        <f aca="false">L30+1</f>
        <v>39409</v>
      </c>
      <c r="M31" s="38" t="n">
        <f aca="false">[1]CX_PA!AJ606-[1]CX_PA!AM606</f>
        <v>1347.73999999999</v>
      </c>
      <c r="N31" s="39" t="n">
        <f aca="false">[1]CX_PA!AK606</f>
        <v>1.449</v>
      </c>
      <c r="O31" s="40" t="n">
        <f aca="false">[1]CX_PA!AL606-[1]CX_PA!AN606</f>
        <v>1952.87</v>
      </c>
      <c r="P31" s="42"/>
    </row>
    <row r="32" customFormat="false" ht="12.75" hidden="false" customHeight="false" outlineLevel="0" collapsed="false">
      <c r="B32" s="36" t="str">
        <f aca="false">[2]Documento!$A220</f>
        <v>Nota de Crédito</v>
      </c>
      <c r="C32" s="36" t="n">
        <f aca="false">[2]Documento!$B220</f>
        <v>2203509942</v>
      </c>
      <c r="D32" s="37" t="n">
        <f aca="false">[2]Documento!$C220</f>
        <v>39416</v>
      </c>
      <c r="E32" s="38" t="n">
        <v>0</v>
      </c>
      <c r="F32" s="38" t="n">
        <f aca="false">E32</f>
        <v>0</v>
      </c>
      <c r="G32" s="39" t="e">
        <f aca="false">J32/F32</f>
        <v>#DIV/0!</v>
      </c>
      <c r="H32" s="40" t="n">
        <v>0</v>
      </c>
      <c r="I32" s="41" t="n">
        <v>0.21</v>
      </c>
      <c r="J32" s="40" t="n">
        <f aca="false">H32*I32+H32</f>
        <v>0</v>
      </c>
      <c r="K32" s="42"/>
      <c r="L32" s="37" t="n">
        <f aca="false">L31+1</f>
        <v>39410</v>
      </c>
      <c r="M32" s="38" t="n">
        <f aca="false">[1]CX_PA!AJ632-[1]CX_PA!AM632</f>
        <v>1528.96000000002</v>
      </c>
      <c r="N32" s="39" t="n">
        <f aca="false">[1]CX_PA!AK632</f>
        <v>1.449</v>
      </c>
      <c r="O32" s="40" t="n">
        <f aca="false">[1]CX_PA!AL632-[1]CX_PA!AN632</f>
        <v>2215.46</v>
      </c>
      <c r="P32" s="42"/>
    </row>
    <row r="33" customFormat="false" ht="12.75" hidden="false" customHeight="false" outlineLevel="0" collapsed="false">
      <c r="B33" s="36" t="n">
        <f aca="false">[2]Documento!$A221</f>
        <v>0</v>
      </c>
      <c r="C33" s="36" t="n">
        <f aca="false">[2]Documento!$B221</f>
        <v>0</v>
      </c>
      <c r="D33" s="37" t="n">
        <f aca="false">[2]Documento!$C221</f>
        <v>0</v>
      </c>
      <c r="E33" s="38"/>
      <c r="F33" s="38" t="n">
        <f aca="false">E33</f>
        <v>0</v>
      </c>
      <c r="G33" s="39" t="e">
        <f aca="false">J33/F33</f>
        <v>#DIV/0!</v>
      </c>
      <c r="H33" s="40"/>
      <c r="I33" s="41" t="n">
        <v>0.21</v>
      </c>
      <c r="J33" s="40" t="n">
        <f aca="false">H33*I33+H33</f>
        <v>0</v>
      </c>
      <c r="K33" s="42"/>
      <c r="L33" s="37" t="n">
        <f aca="false">L32+1</f>
        <v>39411</v>
      </c>
      <c r="M33" s="38" t="n">
        <f aca="false">[1]CX_PA!AJ658-[1]CX_PA!AM658</f>
        <v>1744.50999999995</v>
      </c>
      <c r="N33" s="39" t="n">
        <f aca="false">[1]CX_PA!AK658</f>
        <v>1.449</v>
      </c>
      <c r="O33" s="40" t="n">
        <f aca="false">[1]CX_PA!AL658-[1]CX_PA!AN658</f>
        <v>2527.8</v>
      </c>
      <c r="P33" s="42"/>
    </row>
    <row r="34" customFormat="false" ht="12.75" hidden="false" customHeight="false" outlineLevel="0" collapsed="false">
      <c r="B34" s="36" t="n">
        <f aca="false">[2]Documento!$A222</f>
        <v>0</v>
      </c>
      <c r="C34" s="36" t="n">
        <f aca="false">[2]Documento!$B222</f>
        <v>0</v>
      </c>
      <c r="D34" s="37" t="n">
        <f aca="false">[2]Documento!$C222</f>
        <v>0</v>
      </c>
      <c r="E34" s="38"/>
      <c r="F34" s="38" t="n">
        <f aca="false">E34</f>
        <v>0</v>
      </c>
      <c r="G34" s="39" t="e">
        <f aca="false">J34/F34</f>
        <v>#DIV/0!</v>
      </c>
      <c r="H34" s="40"/>
      <c r="I34" s="41" t="n">
        <v>0.21</v>
      </c>
      <c r="J34" s="40" t="n">
        <f aca="false">H34*I34+H34</f>
        <v>0</v>
      </c>
      <c r="K34" s="42"/>
      <c r="L34" s="37" t="n">
        <f aca="false">L33+1</f>
        <v>39412</v>
      </c>
      <c r="M34" s="38" t="n">
        <f aca="false">[1]CX_PA!AJ684-[1]CX_PA!AM684</f>
        <v>1179.46999999997</v>
      </c>
      <c r="N34" s="39" t="n">
        <f aca="false">[1]CX_PA!AK684</f>
        <v>1.449</v>
      </c>
      <c r="O34" s="40" t="n">
        <f aca="false">[1]CX_PA!AL684-[1]CX_PA!AN684</f>
        <v>1709.05</v>
      </c>
      <c r="P34" s="42"/>
    </row>
    <row r="35" customFormat="false" ht="12.75" hidden="false" customHeight="false" outlineLevel="0" collapsed="false">
      <c r="B35" s="36" t="n">
        <f aca="false">[2]Documento!$A223</f>
        <v>0</v>
      </c>
      <c r="C35" s="36" t="n">
        <f aca="false">[2]Documento!$B223</f>
        <v>0</v>
      </c>
      <c r="D35" s="37" t="n">
        <f aca="false">[2]Documento!$C223</f>
        <v>0</v>
      </c>
      <c r="E35" s="38"/>
      <c r="F35" s="38" t="n">
        <f aca="false">E35</f>
        <v>0</v>
      </c>
      <c r="G35" s="39" t="e">
        <f aca="false">J35/F35</f>
        <v>#DIV/0!</v>
      </c>
      <c r="H35" s="40"/>
      <c r="I35" s="41" t="n">
        <v>0.21</v>
      </c>
      <c r="J35" s="40" t="n">
        <f aca="false">H35*I35+H35</f>
        <v>0</v>
      </c>
      <c r="K35" s="42"/>
      <c r="L35" s="37" t="n">
        <f aca="false">L34+1</f>
        <v>39413</v>
      </c>
      <c r="M35" s="38" t="n">
        <f aca="false">[1]CX_PA!AJ710-[1]CX_PA!AM710</f>
        <v>835.070000000065</v>
      </c>
      <c r="N35" s="39" t="n">
        <f aca="false">[1]CX_PA!AK710</f>
        <v>1.449</v>
      </c>
      <c r="O35" s="40" t="n">
        <f aca="false">[1]CX_PA!AL710-[1]CX_PA!AN710</f>
        <v>1210.01</v>
      </c>
      <c r="P35" s="42"/>
    </row>
    <row r="36" customFormat="false" ht="12.75" hidden="false" customHeight="false" outlineLevel="0" collapsed="false">
      <c r="B36" s="36" t="n">
        <f aca="false">[2]Documento!$A224</f>
        <v>0</v>
      </c>
      <c r="C36" s="36" t="n">
        <f aca="false">[2]Documento!$B224</f>
        <v>0</v>
      </c>
      <c r="D36" s="37" t="n">
        <f aca="false">[2]Documento!$C224</f>
        <v>0</v>
      </c>
      <c r="E36" s="38"/>
      <c r="F36" s="38" t="n">
        <f aca="false">E36</f>
        <v>0</v>
      </c>
      <c r="G36" s="39" t="e">
        <f aca="false">J36/F36</f>
        <v>#DIV/0!</v>
      </c>
      <c r="H36" s="40"/>
      <c r="I36" s="41" t="n">
        <v>0.21</v>
      </c>
      <c r="J36" s="40" t="n">
        <f aca="false">H36*I36+H36</f>
        <v>0</v>
      </c>
      <c r="K36" s="42"/>
      <c r="L36" s="37" t="n">
        <f aca="false">L35+1</f>
        <v>39414</v>
      </c>
      <c r="M36" s="38" t="n">
        <f aca="false">[1]CX_PA!AJ736-[1]CX_PA!AM736</f>
        <v>966.429999999993</v>
      </c>
      <c r="N36" s="39" t="n">
        <f aca="false">[1]CX_PA!AK736</f>
        <v>1.449</v>
      </c>
      <c r="O36" s="40" t="n">
        <f aca="false">[1]CX_PA!AL736-[1]CX_PA!AN736</f>
        <v>1400.35</v>
      </c>
      <c r="P36" s="42"/>
    </row>
    <row r="37" customFormat="false" ht="12.75" hidden="false" customHeight="false" outlineLevel="0" collapsed="false">
      <c r="B37" s="36" t="n">
        <f aca="false">[2]Documento!$A225</f>
        <v>0</v>
      </c>
      <c r="C37" s="36" t="n">
        <f aca="false">[2]Documento!$B225</f>
        <v>0</v>
      </c>
      <c r="D37" s="37" t="n">
        <f aca="false">[2]Documento!$C225</f>
        <v>0</v>
      </c>
      <c r="E37" s="38"/>
      <c r="F37" s="38" t="n">
        <f aca="false">E37</f>
        <v>0</v>
      </c>
      <c r="G37" s="39" t="e">
        <f aca="false">J37/F37</f>
        <v>#DIV/0!</v>
      </c>
      <c r="H37" s="40"/>
      <c r="I37" s="41" t="n">
        <v>0.21</v>
      </c>
      <c r="J37" s="40" t="n">
        <f aca="false">H37*I37+H37</f>
        <v>0</v>
      </c>
      <c r="K37" s="42"/>
      <c r="L37" s="37" t="n">
        <f aca="false">L36+1</f>
        <v>39415</v>
      </c>
      <c r="M37" s="38" t="n">
        <f aca="false">[1]CX_PA!AJ762-[1]CX_PA!AM762</f>
        <v>980.759999999951</v>
      </c>
      <c r="N37" s="39" t="n">
        <f aca="false">[1]CX_PA!AK762</f>
        <v>1.449</v>
      </c>
      <c r="O37" s="40" t="n">
        <f aca="false">[1]CX_PA!AL762-[1]CX_PA!AN762</f>
        <v>1421.12</v>
      </c>
      <c r="P37" s="42"/>
    </row>
    <row r="38" customFormat="false" ht="12.75" hidden="false" customHeight="false" outlineLevel="0" collapsed="false">
      <c r="B38" s="36" t="n">
        <f aca="false">[2]Documento!$A226</f>
        <v>0</v>
      </c>
      <c r="C38" s="36" t="n">
        <f aca="false">[2]Documento!$B226</f>
        <v>0</v>
      </c>
      <c r="D38" s="37" t="n">
        <f aca="false">[2]Documento!$C226</f>
        <v>0</v>
      </c>
      <c r="E38" s="38"/>
      <c r="F38" s="38" t="n">
        <f aca="false">E38</f>
        <v>0</v>
      </c>
      <c r="G38" s="39" t="e">
        <f aca="false">J38/F38</f>
        <v>#DIV/0!</v>
      </c>
      <c r="H38" s="40"/>
      <c r="I38" s="41" t="n">
        <v>0.21</v>
      </c>
      <c r="J38" s="40" t="n">
        <f aca="false">H38*I38+H38</f>
        <v>0</v>
      </c>
      <c r="K38" s="42"/>
      <c r="L38" s="37" t="n">
        <f aca="false">L37+1</f>
        <v>39416</v>
      </c>
      <c r="M38" s="38" t="n">
        <f aca="false">[1]CX_PA!AJ788-[1]CX_PA!AM788+[1]CX_PA!AJ814-[1]CX_PA!AM814+[1]CX_PA!AJ840-[1]CX_PA!AM840</f>
        <v>1439.79000000004</v>
      </c>
      <c r="N38" s="39" t="n">
        <f aca="false">[1]CX_PA!AK788</f>
        <v>1.449</v>
      </c>
      <c r="O38" s="40" t="n">
        <f aca="false">[1]CX_PA!AL788-[1]CX_PA!AN788+[1]CX_PA!AL814-[1]CX_PA!AN814+[1]CX_PA!AL840-[1]CX_PA!AN840</f>
        <v>2086.25</v>
      </c>
      <c r="P38" s="42"/>
    </row>
    <row r="39" customFormat="false" ht="12.75" hidden="false" customHeight="false" outlineLevel="0" collapsed="false">
      <c r="B39" s="36" t="n">
        <f aca="false">[2]Documento!$A227</f>
        <v>0</v>
      </c>
      <c r="C39" s="36" t="n">
        <f aca="false">[2]Documento!$B227</f>
        <v>0</v>
      </c>
      <c r="D39" s="37" t="n">
        <f aca="false">[2]Documento!$C227</f>
        <v>0</v>
      </c>
      <c r="E39" s="38"/>
      <c r="F39" s="38" t="n">
        <f aca="false">E39</f>
        <v>0</v>
      </c>
      <c r="G39" s="39" t="e">
        <f aca="false">J39/F39</f>
        <v>#DIV/0!</v>
      </c>
      <c r="H39" s="40"/>
      <c r="I39" s="41" t="n">
        <v>0.21</v>
      </c>
      <c r="J39" s="40" t="n">
        <f aca="false">H39*I39+H39</f>
        <v>0</v>
      </c>
      <c r="K39" s="42"/>
      <c r="L39" s="37"/>
      <c r="M39" s="38"/>
      <c r="N39" s="39"/>
      <c r="O39" s="40"/>
      <c r="P39" s="42"/>
    </row>
    <row r="40" customFormat="false" ht="12.75" hidden="false" customHeight="false" outlineLevel="0" collapsed="false">
      <c r="B40" s="34"/>
      <c r="C40" s="34"/>
      <c r="D40" s="45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</row>
    <row r="41" customFormat="false" ht="12.75" hidden="false" customHeight="false" outlineLevel="0" collapsed="false">
      <c r="F41" s="38" t="n">
        <f aca="false">SUM(F9:F38)</f>
        <v>36953</v>
      </c>
      <c r="G41" s="47"/>
      <c r="H41" s="47"/>
      <c r="I41" s="47"/>
      <c r="J41" s="40" t="n">
        <f aca="false">SUM(J9:J38)</f>
        <v>51331.5154</v>
      </c>
      <c r="K41" s="42"/>
      <c r="L41" s="42"/>
      <c r="M41" s="38" t="n">
        <f aca="false">SUM(M9:M39)</f>
        <v>36953</v>
      </c>
      <c r="N41" s="4"/>
      <c r="O41" s="40" t="n">
        <f aca="false">SUM(O9:O38)</f>
        <v>52896.22</v>
      </c>
      <c r="P41" s="42"/>
    </row>
    <row r="42" customFormat="false" ht="12.75" hidden="false" customHeight="false" outlineLevel="0" collapsed="false">
      <c r="F42" s="48" t="n">
        <f aca="false">F41-M42</f>
        <v>0</v>
      </c>
      <c r="L42" s="46"/>
      <c r="M42" s="49" t="n">
        <f aca="false">SUM(M9:M39)</f>
        <v>36953</v>
      </c>
    </row>
  </sheetData>
  <mergeCells count="12">
    <mergeCell ref="N2:O2"/>
    <mergeCell ref="B4:O4"/>
    <mergeCell ref="B6:J6"/>
    <mergeCell ref="L6:O6"/>
    <mergeCell ref="B7:B8"/>
    <mergeCell ref="C7:C8"/>
    <mergeCell ref="D7:D8"/>
    <mergeCell ref="E7:E8"/>
    <mergeCell ref="F7:F8"/>
    <mergeCell ref="I7:I8"/>
    <mergeCell ref="L7:L8"/>
    <mergeCell ref="M7:M8"/>
  </mergeCells>
  <printOptions headings="false" gridLines="false" gridLinesSet="true" horizontalCentered="false" verticalCentered="false"/>
  <pageMargins left="0.459722222222222" right="0.747916666666667" top="0.590277777777778" bottom="0.179861111111111" header="0.370138888888889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&amp;R&amp;P/&amp;N</oddHeader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P42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2.75"/>
  <cols>
    <col collapsed="false" hidden="false" max="1" min="1" style="0" width="10.3928571428571"/>
    <col collapsed="false" hidden="false" max="2" min="2" style="0" width="11.3418367346939"/>
    <col collapsed="false" hidden="false" max="3" min="3" style="0" width="11.2040816326531"/>
    <col collapsed="false" hidden="false" max="4" min="4" style="0" width="10.530612244898"/>
    <col collapsed="false" hidden="false" max="8" min="5" style="0" width="11.4744897959184"/>
    <col collapsed="false" hidden="false" max="9" min="9" style="0" width="6.47959183673469"/>
    <col collapsed="false" hidden="false" max="10" min="10" style="0" width="11.4744897959184"/>
    <col collapsed="false" hidden="false" max="11" min="11" style="0" width="1.75510204081633"/>
    <col collapsed="false" hidden="false" max="12" min="12" style="0" width="10.530612244898"/>
    <col collapsed="false" hidden="false" max="16" min="13" style="0" width="11.4744897959184"/>
    <col collapsed="false" hidden="false" max="17" min="17" style="23" width="6.61224489795918"/>
    <col collapsed="false" hidden="false" max="1025" min="18" style="0" width="8.50510204081633"/>
  </cols>
  <sheetData>
    <row r="1" customFormat="false" ht="12.75" hidden="false" customHeight="false" outlineLevel="0" collapsed="false">
      <c r="B1" s="1"/>
      <c r="C1" s="1"/>
      <c r="D1" s="2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customFormat="false" ht="31.5" hidden="false" customHeight="false" outlineLevel="0" collapsed="false">
      <c r="B2" s="25"/>
      <c r="C2" s="25" t="s">
        <v>0</v>
      </c>
      <c r="D2" s="24"/>
      <c r="E2" s="4"/>
      <c r="F2" s="4"/>
      <c r="G2" s="26"/>
      <c r="H2" s="4"/>
      <c r="I2" s="4"/>
      <c r="J2" s="4"/>
      <c r="K2" s="4"/>
      <c r="L2" s="4"/>
      <c r="M2" s="4"/>
      <c r="N2" s="27" t="n">
        <f aca="false">'IVA S_PB 95'!N2:O2</f>
        <v>39387</v>
      </c>
      <c r="O2" s="27"/>
      <c r="P2" s="28"/>
    </row>
    <row r="3" customFormat="false" ht="16.5" hidden="false" customHeight="false" outlineLevel="0" collapsed="false">
      <c r="B3" s="1"/>
      <c r="C3" s="1"/>
      <c r="D3" s="24"/>
      <c r="E3" s="4"/>
      <c r="F3" s="4"/>
      <c r="G3" s="4"/>
      <c r="H3" s="4"/>
      <c r="I3" s="4"/>
      <c r="J3" s="4"/>
      <c r="K3" s="4"/>
      <c r="L3" s="4"/>
      <c r="M3" s="4"/>
      <c r="N3" s="4"/>
      <c r="O3" s="7"/>
      <c r="P3" s="28"/>
    </row>
    <row r="4" customFormat="false" ht="13.5" hidden="false" customHeight="false" outlineLevel="0" collapsed="false">
      <c r="B4" s="29" t="s">
        <v>28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8"/>
    </row>
    <row r="5" customFormat="false" ht="12.75" hidden="false" customHeight="false" outlineLevel="0" collapsed="false">
      <c r="B5" s="1"/>
      <c r="C5" s="1"/>
      <c r="D5" s="2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8"/>
    </row>
    <row r="6" customFormat="false" ht="12.75" hidden="false" customHeight="false" outlineLevel="0" collapsed="false">
      <c r="B6" s="30" t="s">
        <v>14</v>
      </c>
      <c r="C6" s="30"/>
      <c r="D6" s="30"/>
      <c r="E6" s="30"/>
      <c r="F6" s="30"/>
      <c r="G6" s="30"/>
      <c r="H6" s="30"/>
      <c r="I6" s="30"/>
      <c r="J6" s="30"/>
      <c r="K6" s="4"/>
      <c r="L6" s="30" t="s">
        <v>15</v>
      </c>
      <c r="M6" s="30"/>
      <c r="N6" s="30"/>
      <c r="O6" s="30"/>
      <c r="P6" s="28"/>
    </row>
    <row r="7" customFormat="false" ht="12.75" hidden="false" customHeight="false" outlineLevel="0" collapsed="false">
      <c r="B7" s="50" t="s">
        <v>16</v>
      </c>
      <c r="C7" s="50" t="s">
        <v>17</v>
      </c>
      <c r="D7" s="51" t="s">
        <v>18</v>
      </c>
      <c r="E7" s="50" t="s">
        <v>19</v>
      </c>
      <c r="F7" s="50" t="s">
        <v>20</v>
      </c>
      <c r="G7" s="52" t="s">
        <v>21</v>
      </c>
      <c r="H7" s="52" t="s">
        <v>8</v>
      </c>
      <c r="I7" s="50" t="s">
        <v>6</v>
      </c>
      <c r="J7" s="52" t="s">
        <v>8</v>
      </c>
      <c r="K7" s="34"/>
      <c r="L7" s="50" t="s">
        <v>22</v>
      </c>
      <c r="M7" s="50" t="s">
        <v>19</v>
      </c>
      <c r="N7" s="52" t="s">
        <v>23</v>
      </c>
      <c r="O7" s="33" t="s">
        <v>24</v>
      </c>
      <c r="P7" s="28"/>
    </row>
    <row r="8" customFormat="false" ht="12.75" hidden="false" customHeight="false" outlineLevel="0" collapsed="false">
      <c r="B8" s="50"/>
      <c r="C8" s="50"/>
      <c r="D8" s="51"/>
      <c r="E8" s="50"/>
      <c r="F8" s="50"/>
      <c r="G8" s="35" t="s">
        <v>25</v>
      </c>
      <c r="H8" s="35" t="s">
        <v>26</v>
      </c>
      <c r="I8" s="50"/>
      <c r="J8" s="35" t="s">
        <v>27</v>
      </c>
      <c r="K8" s="34"/>
      <c r="L8" s="50"/>
      <c r="M8" s="50"/>
      <c r="N8" s="35" t="s">
        <v>25</v>
      </c>
      <c r="O8" s="35" t="s">
        <v>5</v>
      </c>
      <c r="P8" s="28"/>
    </row>
    <row r="9" customFormat="false" ht="12.75" hidden="false" customHeight="false" outlineLevel="0" collapsed="false">
      <c r="B9" s="36" t="str">
        <f aca="false">[2]Documento!$A197</f>
        <v>Factura</v>
      </c>
      <c r="C9" s="36" t="n">
        <f aca="false">[2]Documento!$B197</f>
        <v>2230243651</v>
      </c>
      <c r="D9" s="37" t="n">
        <f aca="false">[2]Documento!$C197</f>
        <v>39388</v>
      </c>
      <c r="E9" s="38" t="n">
        <v>572</v>
      </c>
      <c r="F9" s="38" t="n">
        <f aca="false">E9</f>
        <v>572</v>
      </c>
      <c r="G9" s="39" t="n">
        <f aca="false">J9/F9</f>
        <v>1.16538653846154</v>
      </c>
      <c r="H9" s="40" t="n">
        <v>550.91</v>
      </c>
      <c r="I9" s="41" t="n">
        <v>0.21</v>
      </c>
      <c r="J9" s="40" t="n">
        <f aca="false">H9*I9+H9</f>
        <v>666.6011</v>
      </c>
      <c r="K9" s="42"/>
      <c r="L9" s="43" t="n">
        <f aca="false">N2</f>
        <v>39387</v>
      </c>
      <c r="M9" s="38" t="n">
        <f aca="false">[1]CX_PA!AJ5-[1]CX_PA!AM5+[1]CX_PA!AJ31-[1]CX_PA!AM31</f>
        <v>572.010000000009</v>
      </c>
      <c r="N9" s="39" t="n">
        <f aca="false">[1]CX_PA!AK31</f>
        <v>1.214</v>
      </c>
      <c r="O9" s="40" t="n">
        <f aca="false">[1]CX_PA!AL5-[1]CX_PA!AN5+[1]CX_PA!AL31-[1]CX_PA!AN31</f>
        <v>694.42</v>
      </c>
      <c r="P9" s="28"/>
    </row>
    <row r="10" customFormat="false" ht="12.75" hidden="false" customHeight="false" outlineLevel="0" collapsed="false">
      <c r="B10" s="36" t="str">
        <f aca="false">[2]Documento!$A198</f>
        <v>Factura</v>
      </c>
      <c r="C10" s="36" t="n">
        <f aca="false">[2]Documento!$B198</f>
        <v>2230243651</v>
      </c>
      <c r="D10" s="37" t="n">
        <f aca="false">[2]Documento!$C198</f>
        <v>39388</v>
      </c>
      <c r="E10" s="38" t="n">
        <v>0</v>
      </c>
      <c r="F10" s="38" t="n">
        <f aca="false">E10</f>
        <v>0</v>
      </c>
      <c r="G10" s="39" t="e">
        <f aca="false">J10/F10</f>
        <v>#DIV/0!</v>
      </c>
      <c r="H10" s="40" t="n">
        <v>0</v>
      </c>
      <c r="I10" s="41" t="n">
        <v>0.21</v>
      </c>
      <c r="J10" s="40" t="n">
        <f aca="false">H10*I10+H10</f>
        <v>0</v>
      </c>
      <c r="K10" s="42"/>
      <c r="L10" s="37" t="n">
        <f aca="false">L9+1</f>
        <v>39388</v>
      </c>
      <c r="M10" s="38" t="n">
        <f aca="false">[1]CX_PA!AJ57-[1]CX_PA!AM57</f>
        <v>521.339999999997</v>
      </c>
      <c r="N10" s="39" t="n">
        <f aca="false">[1]CX_PA!AK57</f>
        <v>1.214</v>
      </c>
      <c r="O10" s="40" t="n">
        <f aca="false">[1]CX_PA!AL57-[1]CX_PA!AN57</f>
        <v>632.91</v>
      </c>
      <c r="P10" s="42"/>
    </row>
    <row r="11" customFormat="false" ht="12.75" hidden="false" customHeight="false" outlineLevel="0" collapsed="false">
      <c r="B11" s="36" t="str">
        <f aca="false">[2]Documento!$A199</f>
        <v>Factura</v>
      </c>
      <c r="C11" s="36" t="n">
        <f aca="false">[2]Documento!$B199</f>
        <v>2230247501</v>
      </c>
      <c r="D11" s="37" t="n">
        <f aca="false">[2]Documento!$C199</f>
        <v>39391</v>
      </c>
      <c r="E11" s="38" t="n">
        <v>2078</v>
      </c>
      <c r="F11" s="38" t="n">
        <f aca="false">E11</f>
        <v>2078</v>
      </c>
      <c r="G11" s="39" t="n">
        <f aca="false">J11/F11</f>
        <v>1.16540235803657</v>
      </c>
      <c r="H11" s="40" t="n">
        <v>2001.41</v>
      </c>
      <c r="I11" s="41" t="n">
        <v>0.21</v>
      </c>
      <c r="J11" s="40" t="n">
        <f aca="false">H11*I11+H11</f>
        <v>2421.7061</v>
      </c>
      <c r="K11" s="42"/>
      <c r="L11" s="37" t="n">
        <f aca="false">L10+1</f>
        <v>39389</v>
      </c>
      <c r="M11" s="38" t="n">
        <f aca="false">[1]CX_PA!AJ83-[1]CX_PA!AM83</f>
        <v>581.539999999979</v>
      </c>
      <c r="N11" s="39" t="n">
        <f aca="false">[1]CX_PA!AK83</f>
        <v>1.214</v>
      </c>
      <c r="O11" s="40" t="n">
        <f aca="false">[1]CX_PA!AL83-[1]CX_PA!AN83</f>
        <v>705.99</v>
      </c>
      <c r="P11" s="42"/>
    </row>
    <row r="12" customFormat="false" ht="12.75" hidden="false" customHeight="false" outlineLevel="0" collapsed="false">
      <c r="B12" s="36" t="str">
        <f aca="false">[2]Documento!$A200</f>
        <v>Factura</v>
      </c>
      <c r="C12" s="36" t="n">
        <f aca="false">[2]Documento!$B200</f>
        <v>2230250027</v>
      </c>
      <c r="D12" s="37" t="n">
        <f aca="false">[2]Documento!$C200</f>
        <v>39393</v>
      </c>
      <c r="E12" s="38" t="n">
        <v>306</v>
      </c>
      <c r="F12" s="38" t="n">
        <f aca="false">E12</f>
        <v>306</v>
      </c>
      <c r="G12" s="39" t="n">
        <f aca="false">J12/F12</f>
        <v>1.16539607843137</v>
      </c>
      <c r="H12" s="40" t="n">
        <v>294.72</v>
      </c>
      <c r="I12" s="41" t="n">
        <v>0.21</v>
      </c>
      <c r="J12" s="40" t="n">
        <f aca="false">H12*I12+H12</f>
        <v>356.6112</v>
      </c>
      <c r="K12" s="42"/>
      <c r="L12" s="37" t="n">
        <f aca="false">L11+1</f>
        <v>39390</v>
      </c>
      <c r="M12" s="38" t="n">
        <f aca="false">[1]CX_PA!AJ109-[1]CX_PA!AM109</f>
        <v>876.050000000017</v>
      </c>
      <c r="N12" s="39" t="n">
        <f aca="false">[1]CX_PA!AK109</f>
        <v>1.214</v>
      </c>
      <c r="O12" s="40" t="n">
        <f aca="false">[1]CX_PA!AL109-[1]CX_PA!AN109</f>
        <v>1063.52</v>
      </c>
      <c r="P12" s="42"/>
    </row>
    <row r="13" customFormat="false" ht="12.75" hidden="false" customHeight="false" outlineLevel="0" collapsed="false">
      <c r="B13" s="36" t="str">
        <f aca="false">[2]Documento!$A201</f>
        <v>Factura</v>
      </c>
      <c r="C13" s="36" t="n">
        <f aca="false">[2]Documento!$B201</f>
        <v>2230250027</v>
      </c>
      <c r="D13" s="37" t="n">
        <f aca="false">[2]Documento!$C201</f>
        <v>39393</v>
      </c>
      <c r="E13" s="38" t="n">
        <v>312</v>
      </c>
      <c r="F13" s="38" t="n">
        <f aca="false">E13</f>
        <v>312</v>
      </c>
      <c r="G13" s="39" t="n">
        <f aca="false">J13/F13</f>
        <v>1.18040929487179</v>
      </c>
      <c r="H13" s="40" t="n">
        <v>304.37</v>
      </c>
      <c r="I13" s="41" t="n">
        <v>0.21</v>
      </c>
      <c r="J13" s="40" t="n">
        <f aca="false">H13*I13+H13</f>
        <v>368.2877</v>
      </c>
      <c r="K13" s="42"/>
      <c r="L13" s="37" t="n">
        <f aca="false">L12+1</f>
        <v>39391</v>
      </c>
      <c r="M13" s="38" t="n">
        <f aca="false">[1]CX_PA!AJ135-[1]CX_PA!AM135</f>
        <v>405.700000000012</v>
      </c>
      <c r="N13" s="39" t="n">
        <f aca="false">[1]CX_PA!AK135</f>
        <v>1.214</v>
      </c>
      <c r="O13" s="40" t="n">
        <f aca="false">[1]CX_PA!AL135-[1]CX_PA!AN135</f>
        <v>492.52</v>
      </c>
      <c r="P13" s="42"/>
    </row>
    <row r="14" customFormat="false" ht="12.75" hidden="false" customHeight="false" outlineLevel="0" collapsed="false">
      <c r="B14" s="36" t="str">
        <f aca="false">[2]Documento!$A202</f>
        <v>Factura</v>
      </c>
      <c r="C14" s="36" t="n">
        <f aca="false">[2]Documento!$B202</f>
        <v>2230252666</v>
      </c>
      <c r="D14" s="37" t="n">
        <f aca="false">[2]Documento!$C202</f>
        <v>39395</v>
      </c>
      <c r="E14" s="38" t="n">
        <v>799</v>
      </c>
      <c r="F14" s="38" t="n">
        <f aca="false">E14</f>
        <v>799</v>
      </c>
      <c r="G14" s="39" t="n">
        <f aca="false">J14/F14</f>
        <v>1.18039361702128</v>
      </c>
      <c r="H14" s="40" t="n">
        <v>779.45</v>
      </c>
      <c r="I14" s="41" t="n">
        <v>0.21</v>
      </c>
      <c r="J14" s="40" t="n">
        <f aca="false">H14*I14+H14</f>
        <v>943.1345</v>
      </c>
      <c r="K14" s="42"/>
      <c r="L14" s="37" t="n">
        <f aca="false">L13+1</f>
        <v>39392</v>
      </c>
      <c r="M14" s="38" t="n">
        <f aca="false">[1]CX_PA!AJ161-[1]CX_PA!AM161</f>
        <v>372.049999999988</v>
      </c>
      <c r="N14" s="39" t="n">
        <f aca="false">[1]CX_PA!AK161</f>
        <v>1.229</v>
      </c>
      <c r="O14" s="40" t="n">
        <f aca="false">[1]CX_PA!AL161-[1]CX_PA!AN161</f>
        <v>457.24</v>
      </c>
      <c r="P14" s="42"/>
    </row>
    <row r="15" customFormat="false" ht="12.75" hidden="false" customHeight="false" outlineLevel="0" collapsed="false">
      <c r="B15" s="36" t="str">
        <f aca="false">[2]Documento!$A203</f>
        <v>Factura</v>
      </c>
      <c r="C15" s="36" t="n">
        <f aca="false">[2]Documento!$B203</f>
        <v>2230254373</v>
      </c>
      <c r="D15" s="37" t="n">
        <f aca="false">[2]Documento!$C203</f>
        <v>39398</v>
      </c>
      <c r="E15" s="38" t="n">
        <v>345</v>
      </c>
      <c r="F15" s="38" t="n">
        <f aca="false">E15</f>
        <v>345</v>
      </c>
      <c r="G15" s="39" t="n">
        <f aca="false">J15/F15</f>
        <v>1.18039884057971</v>
      </c>
      <c r="H15" s="40" t="n">
        <v>336.56</v>
      </c>
      <c r="I15" s="41" t="n">
        <v>0.21</v>
      </c>
      <c r="J15" s="40" t="n">
        <f aca="false">H15*I15+H15</f>
        <v>407.2376</v>
      </c>
      <c r="K15" s="42"/>
      <c r="L15" s="37" t="n">
        <f aca="false">L14+1</f>
        <v>39393</v>
      </c>
      <c r="M15" s="38" t="n">
        <f aca="false">[1]CX_PA!AJ187-[1]CX_PA!AM187</f>
        <v>437.479999999981</v>
      </c>
      <c r="N15" s="39" t="n">
        <f aca="false">[1]CX_PA!AK187</f>
        <v>1.229</v>
      </c>
      <c r="O15" s="40" t="n">
        <f aca="false">[1]CX_PA!AL187-[1]CX_PA!AN187</f>
        <v>537.65</v>
      </c>
      <c r="P15" s="42"/>
    </row>
    <row r="16" customFormat="false" ht="12.75" hidden="false" customHeight="false" outlineLevel="0" collapsed="false">
      <c r="B16" s="36" t="str">
        <f aca="false">[2]Documento!$A204</f>
        <v>Factura</v>
      </c>
      <c r="C16" s="36" t="n">
        <f aca="false">[2]Documento!$B204</f>
        <v>2230254373</v>
      </c>
      <c r="D16" s="37" t="n">
        <f aca="false">[2]Documento!$C204</f>
        <v>39398</v>
      </c>
      <c r="E16" s="38" t="n">
        <v>1050</v>
      </c>
      <c r="F16" s="38" t="n">
        <f aca="false">E16</f>
        <v>1050</v>
      </c>
      <c r="G16" s="39" t="n">
        <f aca="false">J16/F16</f>
        <v>1.190398</v>
      </c>
      <c r="H16" s="40" t="n">
        <v>1032.99</v>
      </c>
      <c r="I16" s="41" t="n">
        <v>0.21</v>
      </c>
      <c r="J16" s="40" t="n">
        <f aca="false">H16*I16+H16</f>
        <v>1249.9179</v>
      </c>
      <c r="K16" s="42"/>
      <c r="L16" s="37" t="n">
        <f aca="false">L15+1</f>
        <v>39394</v>
      </c>
      <c r="M16" s="38" t="n">
        <f aca="false">[1]CX_PA!AJ213-[1]CX_PA!AM213</f>
        <v>300.440000000017</v>
      </c>
      <c r="N16" s="39" t="n">
        <f aca="false">[1]CX_PA!AK213</f>
        <v>1.229</v>
      </c>
      <c r="O16" s="40" t="n">
        <f aca="false">[1]CX_PA!AL213-[1]CX_PA!AN213</f>
        <v>369.25</v>
      </c>
      <c r="P16" s="42"/>
    </row>
    <row r="17" customFormat="false" ht="12.75" hidden="false" customHeight="false" outlineLevel="0" collapsed="false">
      <c r="B17" s="36" t="str">
        <f aca="false">[2]Documento!$A205</f>
        <v>Factura</v>
      </c>
      <c r="C17" s="36" t="n">
        <f aca="false">[2]Documento!$B205</f>
        <v>2230256925</v>
      </c>
      <c r="D17" s="37" t="n">
        <f aca="false">[2]Documento!$C205</f>
        <v>39400</v>
      </c>
      <c r="E17" s="38" t="n">
        <v>254</v>
      </c>
      <c r="F17" s="38" t="n">
        <f aca="false">E17</f>
        <v>254</v>
      </c>
      <c r="G17" s="39" t="n">
        <f aca="false">J17/F17</f>
        <v>1.19042086614173</v>
      </c>
      <c r="H17" s="40" t="n">
        <v>249.89</v>
      </c>
      <c r="I17" s="41" t="n">
        <v>0.21</v>
      </c>
      <c r="J17" s="40" t="n">
        <f aca="false">H17*I17+H17</f>
        <v>302.3669</v>
      </c>
      <c r="K17" s="42"/>
      <c r="L17" s="37" t="n">
        <f aca="false">L16+1</f>
        <v>39395</v>
      </c>
      <c r="M17" s="38" t="n">
        <f aca="false">[1]CX_PA!AJ239-[1]CX_PA!AM239</f>
        <v>344.969999999987</v>
      </c>
      <c r="N17" s="39" t="n">
        <f aca="false">[1]CX_PA!AK239</f>
        <v>1.229</v>
      </c>
      <c r="O17" s="40" t="n">
        <f aca="false">[1]CX_PA!AL239-[1]CX_PA!AN239</f>
        <v>423.96</v>
      </c>
      <c r="P17" s="42"/>
    </row>
    <row r="18" customFormat="false" ht="12.75" hidden="false" customHeight="false" outlineLevel="0" collapsed="false">
      <c r="B18" s="36" t="str">
        <f aca="false">[2]Documento!$A206</f>
        <v>Factura</v>
      </c>
      <c r="C18" s="36" t="n">
        <f aca="false">[2]Documento!$B206</f>
        <v>2230256925</v>
      </c>
      <c r="D18" s="37" t="n">
        <f aca="false">[2]Documento!$C206</f>
        <v>39400</v>
      </c>
      <c r="E18" s="38" t="n">
        <v>177</v>
      </c>
      <c r="F18" s="38" t="n">
        <f aca="false">E18</f>
        <v>177</v>
      </c>
      <c r="G18" s="39" t="n">
        <f aca="false">J18/F18</f>
        <v>1.2054197740113</v>
      </c>
      <c r="H18" s="40" t="n">
        <v>176.33</v>
      </c>
      <c r="I18" s="41" t="n">
        <v>0.21</v>
      </c>
      <c r="J18" s="40" t="n">
        <f aca="false">H18*I18+H18</f>
        <v>213.3593</v>
      </c>
      <c r="K18" s="42"/>
      <c r="L18" s="37" t="n">
        <f aca="false">L17+1</f>
        <v>39396</v>
      </c>
      <c r="M18" s="38" t="n">
        <f aca="false">[1]CX_PA!AJ265-[1]CX_PA!AM265</f>
        <v>554.670000000013</v>
      </c>
      <c r="N18" s="39" t="n">
        <f aca="false">[1]CX_PA!AK265</f>
        <v>1.239</v>
      </c>
      <c r="O18" s="40" t="n">
        <f aca="false">[1]CX_PA!AL265-[1]CX_PA!AN265</f>
        <v>687.23</v>
      </c>
      <c r="P18" s="44"/>
    </row>
    <row r="19" customFormat="false" ht="12.75" hidden="false" customHeight="false" outlineLevel="0" collapsed="false">
      <c r="B19" s="36" t="str">
        <f aca="false">[2]Documento!$A207</f>
        <v>Factura</v>
      </c>
      <c r="C19" s="36" t="n">
        <f aca="false">[2]Documento!$B207</f>
        <v>2230262380</v>
      </c>
      <c r="D19" s="37" t="n">
        <f aca="false">[2]Documento!$C207</f>
        <v>39402</v>
      </c>
      <c r="E19" s="38" t="n">
        <v>542</v>
      </c>
      <c r="F19" s="38" t="n">
        <f aca="false">E19</f>
        <v>542</v>
      </c>
      <c r="G19" s="39" t="n">
        <f aca="false">J19/F19</f>
        <v>1.20540110701107</v>
      </c>
      <c r="H19" s="40" t="n">
        <v>539.94</v>
      </c>
      <c r="I19" s="41" t="n">
        <v>0.21</v>
      </c>
      <c r="J19" s="40" t="n">
        <f aca="false">H19*I19+H19</f>
        <v>653.3274</v>
      </c>
      <c r="K19" s="42"/>
      <c r="L19" s="37" t="n">
        <f aca="false">L18+1</f>
        <v>39397</v>
      </c>
      <c r="M19" s="38" t="n">
        <f aca="false">[1]CX_PA!AJ291-[1]CX_PA!AM291</f>
        <v>495.570000000007</v>
      </c>
      <c r="N19" s="39" t="n">
        <f aca="false">[1]CX_PA!AK291</f>
        <v>1.239</v>
      </c>
      <c r="O19" s="40" t="n">
        <f aca="false">[1]CX_PA!AL291-[1]CX_PA!AN291</f>
        <v>614.01</v>
      </c>
      <c r="P19" s="42"/>
    </row>
    <row r="20" customFormat="false" ht="12.75" hidden="false" customHeight="false" outlineLevel="0" collapsed="false">
      <c r="B20" s="36" t="str">
        <f aca="false">[2]Documento!$A208</f>
        <v>Factura</v>
      </c>
      <c r="C20" s="36" t="n">
        <f aca="false">[2]Documento!$B208</f>
        <v>2230262380</v>
      </c>
      <c r="D20" s="37" t="n">
        <f aca="false">[2]Documento!$C208</f>
        <v>39402</v>
      </c>
      <c r="E20" s="38" t="n">
        <v>0</v>
      </c>
      <c r="F20" s="38" t="n">
        <f aca="false">E20</f>
        <v>0</v>
      </c>
      <c r="G20" s="39" t="e">
        <f aca="false">J20/F20</f>
        <v>#DIV/0!</v>
      </c>
      <c r="H20" s="40" t="n">
        <v>0</v>
      </c>
      <c r="I20" s="41" t="n">
        <v>0.21</v>
      </c>
      <c r="J20" s="40" t="n">
        <f aca="false">H20*I20+H20</f>
        <v>0</v>
      </c>
      <c r="K20" s="42"/>
      <c r="L20" s="37" t="n">
        <f aca="false">L19+1</f>
        <v>39398</v>
      </c>
      <c r="M20" s="38" t="n">
        <f aca="false">[1]CX_PA!AJ317-[1]CX_PA!AM317</f>
        <v>255.179999999993</v>
      </c>
      <c r="N20" s="39" t="n">
        <f aca="false">[1]CX_PA!AK317</f>
        <v>1.239</v>
      </c>
      <c r="O20" s="40" t="n">
        <f aca="false">[1]CX_PA!AL317-[1]CX_PA!AN317</f>
        <v>316.17</v>
      </c>
      <c r="P20" s="42"/>
    </row>
    <row r="21" customFormat="false" ht="12.75" hidden="false" customHeight="false" outlineLevel="0" collapsed="false">
      <c r="B21" s="36" t="str">
        <f aca="false">[2]Documento!$A209</f>
        <v>Factura</v>
      </c>
      <c r="C21" s="36" t="n">
        <f aca="false">[2]Documento!$B209</f>
        <v>2230262380</v>
      </c>
      <c r="D21" s="37" t="n">
        <f aca="false">[2]Documento!$C209</f>
        <v>39405</v>
      </c>
      <c r="E21" s="38" t="n">
        <v>190</v>
      </c>
      <c r="F21" s="38" t="n">
        <f aca="false">E21</f>
        <v>190</v>
      </c>
      <c r="G21" s="39" t="n">
        <f aca="false">J21/F21</f>
        <v>1.20541473684211</v>
      </c>
      <c r="H21" s="40" t="n">
        <v>189.28</v>
      </c>
      <c r="I21" s="41" t="n">
        <v>0.21</v>
      </c>
      <c r="J21" s="40" t="n">
        <f aca="false">H21*I21+H21</f>
        <v>229.0288</v>
      </c>
      <c r="K21" s="42"/>
      <c r="L21" s="37" t="n">
        <f aca="false">L20+1</f>
        <v>39399</v>
      </c>
      <c r="M21" s="38" t="n">
        <f aca="false">[1]CX_PA!AJ343-[1]CX_PA!AM343</f>
        <v>175.890000000014</v>
      </c>
      <c r="N21" s="39" t="n">
        <f aca="false">[1]CX_PA!AK343</f>
        <v>1.254</v>
      </c>
      <c r="O21" s="40" t="n">
        <f aca="false">[1]CX_PA!AL343-[1]CX_PA!AN343</f>
        <v>220.57</v>
      </c>
      <c r="P21" s="44"/>
    </row>
    <row r="22" customFormat="false" ht="12.75" hidden="false" customHeight="false" outlineLevel="0" collapsed="false">
      <c r="B22" s="36" t="str">
        <f aca="false">[2]Documento!$A210</f>
        <v>Factura</v>
      </c>
      <c r="C22" s="36" t="n">
        <f aca="false">[2]Documento!$B210</f>
        <v>2230262380</v>
      </c>
      <c r="D22" s="37" t="n">
        <f aca="false">[2]Documento!$C210</f>
        <v>39405</v>
      </c>
      <c r="E22" s="38" t="n">
        <v>1163</v>
      </c>
      <c r="F22" s="38" t="n">
        <f aca="false">E22</f>
        <v>1163</v>
      </c>
      <c r="G22" s="39" t="n">
        <f aca="false">J22/F22</f>
        <v>1.22040412725709</v>
      </c>
      <c r="H22" s="40" t="n">
        <v>1173</v>
      </c>
      <c r="I22" s="41" t="n">
        <v>0.21</v>
      </c>
      <c r="J22" s="40" t="n">
        <f aca="false">H22*I22+H22</f>
        <v>1419.33</v>
      </c>
      <c r="K22" s="42"/>
      <c r="L22" s="37" t="n">
        <f aca="false">L21+1</f>
        <v>39400</v>
      </c>
      <c r="M22" s="38" t="n">
        <f aca="false">[1]CX_PA!AJ369-[1]CX_PA!AM369</f>
        <v>211.739999999991</v>
      </c>
      <c r="N22" s="39" t="n">
        <f aca="false">[1]CX_PA!AK369</f>
        <v>1.254</v>
      </c>
      <c r="O22" s="40" t="n">
        <f aca="false">[1]CX_PA!AL369-[1]CX_PA!AN369</f>
        <v>265.52</v>
      </c>
      <c r="P22" s="42"/>
    </row>
    <row r="23" customFormat="false" ht="12.75" hidden="false" customHeight="false" outlineLevel="0" collapsed="false">
      <c r="B23" s="36" t="str">
        <f aca="false">[2]Documento!$A211</f>
        <v>Factura</v>
      </c>
      <c r="C23" s="36" t="n">
        <f aca="false">[2]Documento!$B211</f>
        <v>2230266349</v>
      </c>
      <c r="D23" s="37" t="n">
        <f aca="false">[2]Documento!$C211</f>
        <v>39407</v>
      </c>
      <c r="E23" s="38" t="n">
        <v>723</v>
      </c>
      <c r="F23" s="38" t="n">
        <f aca="false">E23</f>
        <v>723</v>
      </c>
      <c r="G23" s="39" t="n">
        <f aca="false">J23/F23</f>
        <v>1.22040968188105</v>
      </c>
      <c r="H23" s="40" t="n">
        <v>729.22</v>
      </c>
      <c r="I23" s="41" t="n">
        <v>0.21</v>
      </c>
      <c r="J23" s="40" t="n">
        <f aca="false">H23*I23+H23</f>
        <v>882.3562</v>
      </c>
      <c r="K23" s="42"/>
      <c r="L23" s="37" t="n">
        <f aca="false">L22+1</f>
        <v>39401</v>
      </c>
      <c r="M23" s="38" t="n">
        <f aca="false">[1]CX_PA!AJ395-[1]CX_PA!AM395</f>
        <v>269.300000000003</v>
      </c>
      <c r="N23" s="39" t="n">
        <f aca="false">[1]CX_PA!AK395</f>
        <v>1.254</v>
      </c>
      <c r="O23" s="40" t="n">
        <f aca="false">[1]CX_PA!AL395-[1]CX_PA!AN395</f>
        <v>337.7</v>
      </c>
      <c r="P23" s="42"/>
    </row>
    <row r="24" customFormat="false" ht="12.75" hidden="false" customHeight="false" outlineLevel="0" collapsed="false">
      <c r="B24" s="36" t="str">
        <f aca="false">[2]Documento!$A212</f>
        <v>Factura</v>
      </c>
      <c r="C24" s="36" t="n">
        <f aca="false">[2]Documento!$B212</f>
        <v>2230268931</v>
      </c>
      <c r="D24" s="37" t="n">
        <f aca="false">[2]Documento!$C212</f>
        <v>39409</v>
      </c>
      <c r="E24" s="38" t="n">
        <v>301</v>
      </c>
      <c r="F24" s="38" t="n">
        <f aca="false">E24</f>
        <v>301</v>
      </c>
      <c r="G24" s="39" t="n">
        <f aca="false">J24/F24</f>
        <v>1.22041162790698</v>
      </c>
      <c r="H24" s="40" t="n">
        <v>303.59</v>
      </c>
      <c r="I24" s="41" t="n">
        <v>0.21</v>
      </c>
      <c r="J24" s="40" t="n">
        <f aca="false">H24*I24+H24</f>
        <v>367.3439</v>
      </c>
      <c r="K24" s="42"/>
      <c r="L24" s="37" t="n">
        <f aca="false">L23+1</f>
        <v>39402</v>
      </c>
      <c r="M24" s="38" t="n">
        <f aca="false">[1]CX_PA!AJ421-[1]CX_PA!AM421</f>
        <v>250.719999999987</v>
      </c>
      <c r="N24" s="39" t="n">
        <f aca="false">[1]CX_PA!AK421</f>
        <v>1.254</v>
      </c>
      <c r="O24" s="40" t="n">
        <f aca="false">[1]CX_PA!AL421-[1]CX_PA!AN421</f>
        <v>314.41</v>
      </c>
      <c r="P24" s="42"/>
    </row>
    <row r="25" customFormat="false" ht="12.75" hidden="false" customHeight="false" outlineLevel="0" collapsed="false">
      <c r="B25" s="36" t="str">
        <f aca="false">[2]Documento!$A213</f>
        <v>Factura</v>
      </c>
      <c r="C25" s="36" t="n">
        <f aca="false">[2]Documento!$B213</f>
        <v>2230268931</v>
      </c>
      <c r="D25" s="37" t="n">
        <f aca="false">[2]Documento!$C213</f>
        <v>39409</v>
      </c>
      <c r="E25" s="38" t="n">
        <v>334</v>
      </c>
      <c r="F25" s="38" t="n">
        <f aca="false">E25</f>
        <v>334</v>
      </c>
      <c r="G25" s="39" t="n">
        <f aca="false">J25/F25</f>
        <v>1.23039610778443</v>
      </c>
      <c r="H25" s="40" t="n">
        <v>339.63</v>
      </c>
      <c r="I25" s="41" t="n">
        <v>0.21</v>
      </c>
      <c r="J25" s="40" t="n">
        <f aca="false">H25*I25+H25</f>
        <v>410.9523</v>
      </c>
      <c r="K25" s="42"/>
      <c r="L25" s="37" t="n">
        <f aca="false">L24+1</f>
        <v>39403</v>
      </c>
      <c r="M25" s="38" t="n">
        <f aca="false">[1]CX_PA!AJ447-[1]CX_PA!AM447</f>
        <v>637.49000000002</v>
      </c>
      <c r="N25" s="39" t="n">
        <f aca="false">[1]CX_PA!AK447</f>
        <v>1.269</v>
      </c>
      <c r="O25" s="40" t="n">
        <f aca="false">[1]CX_PA!AL447-[1]CX_PA!AN447</f>
        <v>808.97</v>
      </c>
      <c r="P25" s="42"/>
    </row>
    <row r="26" customFormat="false" ht="12.75" hidden="false" customHeight="false" outlineLevel="0" collapsed="false">
      <c r="B26" s="36" t="str">
        <f aca="false">[2]Documento!$A214</f>
        <v>Factura</v>
      </c>
      <c r="C26" s="36" t="n">
        <f aca="false">[2]Documento!$B214</f>
        <v>2230270902</v>
      </c>
      <c r="D26" s="37" t="n">
        <f aca="false">[2]Documento!$C214</f>
        <v>39412</v>
      </c>
      <c r="E26" s="38" t="n">
        <v>1444</v>
      </c>
      <c r="F26" s="38" t="n">
        <f aca="false">E26</f>
        <v>1444</v>
      </c>
      <c r="G26" s="39" t="n">
        <f aca="false">J26/F26</f>
        <v>1.23039570637119</v>
      </c>
      <c r="H26" s="40" t="n">
        <v>1468.34</v>
      </c>
      <c r="I26" s="41" t="n">
        <v>0.21</v>
      </c>
      <c r="J26" s="40" t="n">
        <f aca="false">H26*I26+H26</f>
        <v>1776.6914</v>
      </c>
      <c r="K26" s="42"/>
      <c r="L26" s="37" t="n">
        <f aca="false">L25+1</f>
        <v>39404</v>
      </c>
      <c r="M26" s="38" t="n">
        <f aca="false">[1]CX_PA!AJ473-[1]CX_PA!AM473</f>
        <v>525.929999999993</v>
      </c>
      <c r="N26" s="39" t="n">
        <f aca="false">[1]CX_PA!AK473</f>
        <v>1.269</v>
      </c>
      <c r="O26" s="40" t="n">
        <f aca="false">[1]CX_PA!AL473-[1]CX_PA!AN473</f>
        <v>667.41</v>
      </c>
      <c r="P26" s="42"/>
    </row>
    <row r="27" customFormat="false" ht="12.75" hidden="false" customHeight="false" outlineLevel="0" collapsed="false">
      <c r="B27" s="36" t="str">
        <f aca="false">[2]Documento!$A215</f>
        <v>Factura</v>
      </c>
      <c r="C27" s="36" t="n">
        <f aca="false">[2]Documento!$B215</f>
        <v>2230273399</v>
      </c>
      <c r="D27" s="37" t="n">
        <f aca="false">[2]Documento!$C215</f>
        <v>39414</v>
      </c>
      <c r="E27" s="38" t="n">
        <v>492</v>
      </c>
      <c r="F27" s="38" t="n">
        <f aca="false">E27</f>
        <v>492</v>
      </c>
      <c r="G27" s="39" t="n">
        <f aca="false">J27/F27</f>
        <v>1.23041260162602</v>
      </c>
      <c r="H27" s="40" t="n">
        <v>500.3</v>
      </c>
      <c r="I27" s="41" t="n">
        <v>0.21</v>
      </c>
      <c r="J27" s="40" t="n">
        <f aca="false">H27*I27+H27</f>
        <v>605.363</v>
      </c>
      <c r="K27" s="42"/>
      <c r="L27" s="37" t="n">
        <f aca="false">L26+1</f>
        <v>39405</v>
      </c>
      <c r="M27" s="38" t="n">
        <f aca="false">[1]CX_PA!AJ499-[1]CX_PA!AM499</f>
        <v>382.070000000007</v>
      </c>
      <c r="N27" s="39" t="n">
        <f aca="false">[1]CX_PA!AK499</f>
        <v>1.269</v>
      </c>
      <c r="O27" s="40" t="n">
        <f aca="false">[1]CX_PA!AL499-[1]CX_PA!AN499</f>
        <v>484.85</v>
      </c>
      <c r="P27" s="42"/>
    </row>
    <row r="28" customFormat="false" ht="12.75" hidden="false" customHeight="false" outlineLevel="0" collapsed="false">
      <c r="B28" s="36" t="str">
        <f aca="false">[2]Documento!$A216</f>
        <v>Nota de Crédito</v>
      </c>
      <c r="C28" s="36" t="n">
        <f aca="false">[2]Documento!$B216</f>
        <v>2203505489</v>
      </c>
      <c r="D28" s="37" t="n">
        <f aca="false">[2]Documento!$C216</f>
        <v>39409</v>
      </c>
      <c r="E28" s="38" t="n">
        <v>0</v>
      </c>
      <c r="F28" s="38" t="n">
        <f aca="false">E28</f>
        <v>0</v>
      </c>
      <c r="G28" s="39" t="e">
        <f aca="false">J28/F28</f>
        <v>#DIV/0!</v>
      </c>
      <c r="H28" s="40" t="n">
        <v>0</v>
      </c>
      <c r="I28" s="41" t="n">
        <v>0.21</v>
      </c>
      <c r="J28" s="40" t="n">
        <f aca="false">H28*I28+H28</f>
        <v>0</v>
      </c>
      <c r="K28" s="42"/>
      <c r="L28" s="37" t="n">
        <f aca="false">L27+1</f>
        <v>39406</v>
      </c>
      <c r="M28" s="38" t="n">
        <f aca="false">[1]CX_PA!AJ525-[1]CX_PA!AM525</f>
        <v>340.429999999978</v>
      </c>
      <c r="N28" s="39" t="n">
        <f aca="false">[1]CX_PA!AK525</f>
        <v>1.269</v>
      </c>
      <c r="O28" s="40" t="n">
        <f aca="false">[1]CX_PA!AL525-[1]CX_PA!AN525</f>
        <v>432.01</v>
      </c>
      <c r="P28" s="42"/>
    </row>
    <row r="29" customFormat="false" ht="12.75" hidden="false" customHeight="false" outlineLevel="0" collapsed="false">
      <c r="B29" s="36" t="str">
        <f aca="false">[2]Documento!$A217</f>
        <v>Factura</v>
      </c>
      <c r="C29" s="36" t="n">
        <f aca="false">[2]Documento!$B217</f>
        <v>2230276932</v>
      </c>
      <c r="D29" s="37" t="n">
        <f aca="false">[2]Documento!$C217</f>
        <v>39416</v>
      </c>
      <c r="E29" s="38" t="n">
        <v>452</v>
      </c>
      <c r="F29" s="38" t="n">
        <f aca="false">E29</f>
        <v>452</v>
      </c>
      <c r="G29" s="39" t="n">
        <f aca="false">J29/F29</f>
        <v>1.23039867256637</v>
      </c>
      <c r="H29" s="40" t="n">
        <v>459.62</v>
      </c>
      <c r="I29" s="41" t="n">
        <v>0.21</v>
      </c>
      <c r="J29" s="40" t="n">
        <f aca="false">H29*I29+H29</f>
        <v>556.1402</v>
      </c>
      <c r="K29" s="42"/>
      <c r="L29" s="37" t="n">
        <f aca="false">L28+1</f>
        <v>39407</v>
      </c>
      <c r="M29" s="38" t="n">
        <f aca="false">[1]CX_PA!AJ551-[1]CX_PA!AM551</f>
        <v>301.530000000013</v>
      </c>
      <c r="N29" s="39" t="n">
        <f aca="false">[1]CX_PA!AK551</f>
        <v>1.269</v>
      </c>
      <c r="O29" s="40" t="n">
        <f aca="false">[1]CX_PA!AL551-[1]CX_PA!AN551</f>
        <v>382.64</v>
      </c>
      <c r="P29" s="42"/>
    </row>
    <row r="30" customFormat="false" ht="12.75" hidden="false" customHeight="false" outlineLevel="0" collapsed="false">
      <c r="B30" s="36" t="str">
        <f aca="false">[2]Documento!$A218</f>
        <v>Factura</v>
      </c>
      <c r="C30" s="36" t="n">
        <f aca="false">[2]Documento!$B218</f>
        <v>2230276932</v>
      </c>
      <c r="D30" s="37" t="n">
        <f aca="false">[2]Documento!$C218</f>
        <v>39416</v>
      </c>
      <c r="E30" s="38" t="n">
        <v>252</v>
      </c>
      <c r="F30" s="38" t="n">
        <f aca="false">E30</f>
        <v>252</v>
      </c>
      <c r="G30" s="39" t="n">
        <f aca="false">J30/F30</f>
        <v>1.2354003968254</v>
      </c>
      <c r="H30" s="40" t="n">
        <v>257.29</v>
      </c>
      <c r="I30" s="41" t="n">
        <v>0.21</v>
      </c>
      <c r="J30" s="40" t="n">
        <f aca="false">H30*I30+H30</f>
        <v>311.3209</v>
      </c>
      <c r="K30" s="42"/>
      <c r="L30" s="37" t="n">
        <f aca="false">L29+1</f>
        <v>39408</v>
      </c>
      <c r="M30" s="38" t="n">
        <f aca="false">[1]CX_PA!AJ577-[1]CX_PA!AM577</f>
        <v>190.149999999994</v>
      </c>
      <c r="N30" s="39" t="n">
        <f aca="false">[1]CX_PA!AK577</f>
        <v>1.279</v>
      </c>
      <c r="O30" s="40" t="n">
        <f aca="false">[1]CX_PA!AL577-[1]CX_PA!AN577</f>
        <v>243.2</v>
      </c>
      <c r="P30" s="42"/>
    </row>
    <row r="31" customFormat="false" ht="12.75" hidden="false" customHeight="false" outlineLevel="0" collapsed="false">
      <c r="B31" s="36" t="str">
        <f aca="false">[2]Documento!$A219</f>
        <v>Factura</v>
      </c>
      <c r="C31" s="36" t="n">
        <f aca="false">[2]Documento!$B219</f>
        <v>2230278500</v>
      </c>
      <c r="D31" s="37" t="n">
        <f aca="false">[2]Documento!$C219</f>
        <v>39416</v>
      </c>
      <c r="E31" s="38" t="n">
        <v>443</v>
      </c>
      <c r="F31" s="38" t="n">
        <f aca="false">E31</f>
        <v>443</v>
      </c>
      <c r="G31" s="39" t="n">
        <f aca="false">J31/F31</f>
        <v>1.23537449209932</v>
      </c>
      <c r="H31" s="40" t="n">
        <v>452.29</v>
      </c>
      <c r="I31" s="41" t="n">
        <v>0.21</v>
      </c>
      <c r="J31" s="40" t="n">
        <f aca="false">H31*I31+H31</f>
        <v>547.2709</v>
      </c>
      <c r="K31" s="42"/>
      <c r="L31" s="37" t="n">
        <f aca="false">L30+1</f>
        <v>39409</v>
      </c>
      <c r="M31" s="38" t="n">
        <f aca="false">[1]CX_PA!AJ603-[1]CX_PA!AM603</f>
        <v>561.910000000004</v>
      </c>
      <c r="N31" s="39" t="n">
        <f aca="false">[1]CX_PA!AK603</f>
        <v>1.279</v>
      </c>
      <c r="O31" s="40" t="n">
        <f aca="false">[1]CX_PA!AL603-[1]CX_PA!AN603</f>
        <v>718.68</v>
      </c>
      <c r="P31" s="42"/>
    </row>
    <row r="32" customFormat="false" ht="12.75" hidden="false" customHeight="false" outlineLevel="0" collapsed="false">
      <c r="B32" s="36" t="str">
        <f aca="false">[2]Documento!$A220</f>
        <v>Nota de Crédito</v>
      </c>
      <c r="C32" s="36" t="n">
        <f aca="false">[2]Documento!$B220</f>
        <v>2203509942</v>
      </c>
      <c r="D32" s="37" t="n">
        <f aca="false">[2]Documento!$C220</f>
        <v>39416</v>
      </c>
      <c r="E32" s="38" t="n">
        <v>0</v>
      </c>
      <c r="F32" s="38" t="n">
        <f aca="false">E32</f>
        <v>0</v>
      </c>
      <c r="G32" s="39" t="e">
        <f aca="false">J32/F32</f>
        <v>#DIV/0!</v>
      </c>
      <c r="H32" s="40" t="n">
        <v>0</v>
      </c>
      <c r="I32" s="41" t="n">
        <v>0.21</v>
      </c>
      <c r="J32" s="40" t="n">
        <f aca="false">H32*I32+H32</f>
        <v>0</v>
      </c>
      <c r="K32" s="42"/>
      <c r="L32" s="37" t="n">
        <f aca="false">L31+1</f>
        <v>39410</v>
      </c>
      <c r="M32" s="38" t="n">
        <f aca="false">[1]CX_PA!AJ629-[1]CX_PA!AM629</f>
        <v>433.979999999996</v>
      </c>
      <c r="N32" s="39" t="n">
        <f aca="false">[1]CX_PA!AK629</f>
        <v>1.279</v>
      </c>
      <c r="O32" s="40" t="n">
        <f aca="false">[1]CX_PA!AL629-[1]CX_PA!AN629</f>
        <v>555.06</v>
      </c>
      <c r="P32" s="42"/>
    </row>
    <row r="33" customFormat="false" ht="12.75" hidden="false" customHeight="false" outlineLevel="0" collapsed="false">
      <c r="B33" s="36" t="n">
        <f aca="false">[2]Documento!$A221</f>
        <v>0</v>
      </c>
      <c r="C33" s="36" t="n">
        <f aca="false">[2]Documento!$B221</f>
        <v>0</v>
      </c>
      <c r="D33" s="37" t="n">
        <f aca="false">[2]Documento!$C221</f>
        <v>0</v>
      </c>
      <c r="E33" s="38"/>
      <c r="F33" s="38" t="n">
        <f aca="false">E33</f>
        <v>0</v>
      </c>
      <c r="G33" s="39" t="e">
        <f aca="false">J33/F33</f>
        <v>#DIV/0!</v>
      </c>
      <c r="H33" s="40"/>
      <c r="I33" s="41" t="n">
        <v>0.21</v>
      </c>
      <c r="J33" s="40" t="n">
        <f aca="false">H33*I33+H33</f>
        <v>0</v>
      </c>
      <c r="K33" s="42"/>
      <c r="L33" s="37" t="n">
        <f aca="false">L32+1</f>
        <v>39411</v>
      </c>
      <c r="M33" s="38" t="n">
        <f aca="false">[1]CX_PA!AJ655-[1]CX_PA!AM655</f>
        <v>591.929999999993</v>
      </c>
      <c r="N33" s="39" t="n">
        <f aca="false">[1]CX_PA!AK655</f>
        <v>1.279</v>
      </c>
      <c r="O33" s="40" t="n">
        <f aca="false">[1]CX_PA!AL655-[1]CX_PA!AN655</f>
        <v>757.08</v>
      </c>
      <c r="P33" s="42"/>
    </row>
    <row r="34" customFormat="false" ht="12.75" hidden="false" customHeight="false" outlineLevel="0" collapsed="false">
      <c r="B34" s="36" t="n">
        <f aca="false">[2]Documento!$A222</f>
        <v>0</v>
      </c>
      <c r="C34" s="36" t="n">
        <f aca="false">[2]Documento!$B222</f>
        <v>0</v>
      </c>
      <c r="D34" s="37" t="n">
        <f aca="false">[2]Documento!$C222</f>
        <v>0</v>
      </c>
      <c r="E34" s="38"/>
      <c r="F34" s="38" t="n">
        <f aca="false">E34</f>
        <v>0</v>
      </c>
      <c r="G34" s="39" t="e">
        <f aca="false">J34/F34</f>
        <v>#DIV/0!</v>
      </c>
      <c r="H34" s="40"/>
      <c r="I34" s="41" t="n">
        <v>0.21</v>
      </c>
      <c r="J34" s="40" t="n">
        <f aca="false">H34*I34+H34</f>
        <v>0</v>
      </c>
      <c r="K34" s="42"/>
      <c r="L34" s="37" t="n">
        <f aca="false">L33+1</f>
        <v>39412</v>
      </c>
      <c r="M34" s="38" t="n">
        <f aca="false">[1]CX_PA!AJ681-[1]CX_PA!AM681</f>
        <v>234.169999999998</v>
      </c>
      <c r="N34" s="39" t="n">
        <f aca="false">[1]CX_PA!AK681</f>
        <v>1.279</v>
      </c>
      <c r="O34" s="40" t="n">
        <f aca="false">[1]CX_PA!AL681-[1]CX_PA!AN681</f>
        <v>299.5</v>
      </c>
      <c r="P34" s="42"/>
    </row>
    <row r="35" customFormat="false" ht="12.75" hidden="false" customHeight="false" outlineLevel="0" collapsed="false">
      <c r="B35" s="36" t="n">
        <f aca="false">[2]Documento!$A223</f>
        <v>0</v>
      </c>
      <c r="C35" s="36" t="n">
        <f aca="false">[2]Documento!$B223</f>
        <v>0</v>
      </c>
      <c r="D35" s="37" t="n">
        <f aca="false">[2]Documento!$C223</f>
        <v>0</v>
      </c>
      <c r="E35" s="38"/>
      <c r="F35" s="38" t="n">
        <f aca="false">E35</f>
        <v>0</v>
      </c>
      <c r="G35" s="39" t="e">
        <f aca="false">J35/F35</f>
        <v>#DIV/0!</v>
      </c>
      <c r="H35" s="40"/>
      <c r="I35" s="41" t="n">
        <v>0.21</v>
      </c>
      <c r="J35" s="40" t="n">
        <f aca="false">H35*I35+H35</f>
        <v>0</v>
      </c>
      <c r="K35" s="42"/>
      <c r="L35" s="37" t="n">
        <f aca="false">L34+1</f>
        <v>39413</v>
      </c>
      <c r="M35" s="38" t="n">
        <f aca="false">[1]CX_PA!AJ707-[1]CX_PA!AM707</f>
        <v>258.48000000001</v>
      </c>
      <c r="N35" s="39" t="n">
        <f aca="false">[1]CX_PA!AK707</f>
        <v>1.279</v>
      </c>
      <c r="O35" s="40" t="n">
        <f aca="false">[1]CX_PA!AL707-[1]CX_PA!AN707</f>
        <v>330.59</v>
      </c>
      <c r="P35" s="42"/>
    </row>
    <row r="36" customFormat="false" ht="12.75" hidden="false" customHeight="false" outlineLevel="0" collapsed="false">
      <c r="B36" s="36" t="n">
        <f aca="false">[2]Documento!$A224</f>
        <v>0</v>
      </c>
      <c r="C36" s="36" t="n">
        <f aca="false">[2]Documento!$B224</f>
        <v>0</v>
      </c>
      <c r="D36" s="37" t="n">
        <f aca="false">[2]Documento!$C224</f>
        <v>0</v>
      </c>
      <c r="E36" s="38"/>
      <c r="F36" s="38" t="n">
        <f aca="false">E36</f>
        <v>0</v>
      </c>
      <c r="G36" s="39" t="e">
        <f aca="false">J36/F36</f>
        <v>#DIV/0!</v>
      </c>
      <c r="H36" s="40"/>
      <c r="I36" s="41" t="n">
        <v>0.21</v>
      </c>
      <c r="J36" s="40" t="n">
        <f aca="false">H36*I36+H36</f>
        <v>0</v>
      </c>
      <c r="K36" s="42"/>
      <c r="L36" s="37" t="n">
        <f aca="false">L35+1</f>
        <v>39414</v>
      </c>
      <c r="M36" s="38" t="n">
        <f aca="false">[1]CX_PA!AJ733-[1]CX_PA!AM733</f>
        <v>450.399999999994</v>
      </c>
      <c r="N36" s="39" t="n">
        <f aca="false">[1]CX_PA!AK733</f>
        <v>1.279</v>
      </c>
      <c r="O36" s="40" t="n">
        <f aca="false">[1]CX_PA!AL733-[1]CX_PA!AN733</f>
        <v>576.06</v>
      </c>
      <c r="P36" s="42"/>
    </row>
    <row r="37" customFormat="false" ht="12.75" hidden="false" customHeight="false" outlineLevel="0" collapsed="false">
      <c r="B37" s="36" t="n">
        <f aca="false">[2]Documento!$A225</f>
        <v>0</v>
      </c>
      <c r="C37" s="36" t="n">
        <f aca="false">[2]Documento!$B225</f>
        <v>0</v>
      </c>
      <c r="D37" s="37" t="n">
        <f aca="false">[2]Documento!$C225</f>
        <v>0</v>
      </c>
      <c r="E37" s="38"/>
      <c r="F37" s="38" t="n">
        <f aca="false">E37</f>
        <v>0</v>
      </c>
      <c r="G37" s="39" t="e">
        <f aca="false">J37/F37</f>
        <v>#DIV/0!</v>
      </c>
      <c r="H37" s="40"/>
      <c r="I37" s="41" t="n">
        <v>0.21</v>
      </c>
      <c r="J37" s="40" t="n">
        <f aca="false">H37*I37+H37</f>
        <v>0</v>
      </c>
      <c r="K37" s="42"/>
      <c r="L37" s="37" t="n">
        <f aca="false">L36+1</f>
        <v>39415</v>
      </c>
      <c r="M37" s="38" t="n">
        <f aca="false">[1]CX_PA!AJ759-[1]CX_PA!AM759</f>
        <v>412.650000000009</v>
      </c>
      <c r="N37" s="39" t="n">
        <f aca="false">[1]CX_PA!AK759</f>
        <v>1.284</v>
      </c>
      <c r="O37" s="40" t="n">
        <f aca="false">[1]CX_PA!AL759-[1]CX_PA!AN759</f>
        <v>529.84</v>
      </c>
      <c r="P37" s="42"/>
    </row>
    <row r="38" customFormat="false" ht="12.75" hidden="false" customHeight="false" outlineLevel="0" collapsed="false">
      <c r="B38" s="36" t="n">
        <f aca="false">[2]Documento!$A226</f>
        <v>0</v>
      </c>
      <c r="C38" s="36" t="n">
        <f aca="false">[2]Documento!$B226</f>
        <v>0</v>
      </c>
      <c r="D38" s="37" t="n">
        <f aca="false">[2]Documento!$C226</f>
        <v>0</v>
      </c>
      <c r="E38" s="38"/>
      <c r="F38" s="38" t="n">
        <f aca="false">E38</f>
        <v>0</v>
      </c>
      <c r="G38" s="39" t="e">
        <f aca="false">J38/F38</f>
        <v>#DIV/0!</v>
      </c>
      <c r="H38" s="40"/>
      <c r="I38" s="41" t="n">
        <v>0.21</v>
      </c>
      <c r="J38" s="40" t="n">
        <f aca="false">H38*I38+H38</f>
        <v>0</v>
      </c>
      <c r="K38" s="42"/>
      <c r="L38" s="37" t="n">
        <f aca="false">L37+1</f>
        <v>39416</v>
      </c>
      <c r="M38" s="38" t="n">
        <f aca="false">[1]CX_PA!AJ785-[1]CX_PA!AM785+[1]CX_PA!AJ811-[1]CX_PA!AM811+[1]CX_PA!AJ837-[1]CX_PA!AM837</f>
        <v>283.229999999996</v>
      </c>
      <c r="N38" s="39" t="n">
        <f aca="false">[1]CX_PA!AK785</f>
        <v>1.284</v>
      </c>
      <c r="O38" s="40" t="n">
        <f aca="false">[1]CX_PA!AL785-[1]CX_PA!AN785+[1]CX_PA!AL811-[1]CX_PA!AN811+[1]CX_PA!AL837-[1]CX_PA!AN837</f>
        <v>363.67</v>
      </c>
      <c r="P38" s="42"/>
    </row>
    <row r="39" customFormat="false" ht="12.75" hidden="false" customHeight="false" outlineLevel="0" collapsed="false">
      <c r="B39" s="36" t="n">
        <f aca="false">[2]Documento!$A227</f>
        <v>0</v>
      </c>
      <c r="C39" s="36" t="n">
        <f aca="false">[2]Documento!$B227</f>
        <v>0</v>
      </c>
      <c r="D39" s="37" t="n">
        <f aca="false">[2]Documento!$C227</f>
        <v>0</v>
      </c>
      <c r="E39" s="38"/>
      <c r="F39" s="38" t="n">
        <f aca="false">E39</f>
        <v>0</v>
      </c>
      <c r="G39" s="39" t="e">
        <f aca="false">J39/F39</f>
        <v>#DIV/0!</v>
      </c>
      <c r="H39" s="40"/>
      <c r="I39" s="41" t="n">
        <v>0.21</v>
      </c>
      <c r="J39" s="40" t="n">
        <f aca="false">H39*I39+H39</f>
        <v>0</v>
      </c>
      <c r="K39" s="42"/>
      <c r="L39" s="37"/>
      <c r="M39" s="38"/>
      <c r="N39" s="39"/>
      <c r="O39" s="40"/>
      <c r="P39" s="42"/>
    </row>
    <row r="40" customFormat="false" ht="12.75" hidden="false" customHeight="false" outlineLevel="0" collapsed="false">
      <c r="B40" s="34"/>
      <c r="C40" s="34"/>
      <c r="D40" s="45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</row>
    <row r="41" customFormat="false" ht="12.75" hidden="false" customHeight="false" outlineLevel="0" collapsed="false">
      <c r="F41" s="38" t="n">
        <f aca="false">SUM(F9:F38)</f>
        <v>12229</v>
      </c>
      <c r="G41" s="47"/>
      <c r="H41" s="47"/>
      <c r="I41" s="47"/>
      <c r="J41" s="40" t="n">
        <f aca="false">SUM(J9:J38)</f>
        <v>14688.3473</v>
      </c>
      <c r="K41" s="42"/>
      <c r="L41" s="42"/>
      <c r="M41" s="38" t="n">
        <f aca="false">SUM(M9:M39)</f>
        <v>12229</v>
      </c>
      <c r="N41" s="4"/>
      <c r="O41" s="40" t="n">
        <f aca="false">SUM(O9:O38)</f>
        <v>15282.63</v>
      </c>
      <c r="P41" s="42"/>
    </row>
    <row r="42" customFormat="false" ht="12.75" hidden="false" customHeight="false" outlineLevel="0" collapsed="false">
      <c r="F42" s="48" t="n">
        <f aca="false">F41-M42</f>
        <v>0</v>
      </c>
      <c r="L42" s="46"/>
      <c r="M42" s="49" t="n">
        <f aca="false">SUM(M9:M39)</f>
        <v>12229</v>
      </c>
    </row>
  </sheetData>
  <mergeCells count="12">
    <mergeCell ref="N2:O2"/>
    <mergeCell ref="B4:O4"/>
    <mergeCell ref="B6:J6"/>
    <mergeCell ref="L6:O6"/>
    <mergeCell ref="B7:B8"/>
    <mergeCell ref="C7:C8"/>
    <mergeCell ref="D7:D8"/>
    <mergeCell ref="E7:E8"/>
    <mergeCell ref="F7:F8"/>
    <mergeCell ref="I7:I8"/>
    <mergeCell ref="L7:L8"/>
    <mergeCell ref="M7:M8"/>
  </mergeCells>
  <printOptions headings="false" gridLines="false" gridLinesSet="true" horizontalCentered="false" verticalCentered="false"/>
  <pageMargins left="0.459722222222222" right="0.747916666666667" top="0.560416666666667" bottom="0.179861111111111" header="0.390277777777778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&amp;R&amp;P/&amp;N</oddHeader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P42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2.75"/>
  <cols>
    <col collapsed="false" hidden="false" max="1" min="1" style="0" width="10.3928571428571"/>
    <col collapsed="false" hidden="false" max="2" min="2" style="0" width="11.3418367346939"/>
    <col collapsed="false" hidden="false" max="3" min="3" style="0" width="11.2040816326531"/>
    <col collapsed="false" hidden="false" max="4" min="4" style="0" width="10.530612244898"/>
    <col collapsed="false" hidden="false" max="8" min="5" style="0" width="11.4744897959184"/>
    <col collapsed="false" hidden="false" max="9" min="9" style="0" width="6.47959183673469"/>
    <col collapsed="false" hidden="false" max="10" min="10" style="0" width="11.4744897959184"/>
    <col collapsed="false" hidden="false" max="11" min="11" style="0" width="1.75510204081633"/>
    <col collapsed="false" hidden="false" max="12" min="12" style="0" width="10.530612244898"/>
    <col collapsed="false" hidden="false" max="16" min="13" style="0" width="11.4744897959184"/>
    <col collapsed="false" hidden="false" max="17" min="17" style="23" width="6.61224489795918"/>
    <col collapsed="false" hidden="false" max="1025" min="18" style="0" width="8.50510204081633"/>
  </cols>
  <sheetData>
    <row r="1" customFormat="false" ht="12.75" hidden="false" customHeight="false" outlineLevel="0" collapsed="false">
      <c r="B1" s="1"/>
      <c r="C1" s="1"/>
      <c r="D1" s="2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customFormat="false" ht="31.5" hidden="false" customHeight="false" outlineLevel="0" collapsed="false">
      <c r="B2" s="25"/>
      <c r="C2" s="25" t="s">
        <v>0</v>
      </c>
      <c r="D2" s="24"/>
      <c r="E2" s="4"/>
      <c r="F2" s="4"/>
      <c r="G2" s="26"/>
      <c r="H2" s="4"/>
      <c r="I2" s="4"/>
      <c r="J2" s="4"/>
      <c r="K2" s="4"/>
      <c r="L2" s="4"/>
      <c r="M2" s="4"/>
      <c r="N2" s="27" t="n">
        <f aca="false">'IVA S_PB 95'!N2:O2</f>
        <v>39387</v>
      </c>
      <c r="O2" s="27"/>
      <c r="P2" s="28"/>
    </row>
    <row r="3" customFormat="false" ht="16.5" hidden="false" customHeight="false" outlineLevel="0" collapsed="false">
      <c r="B3" s="1"/>
      <c r="C3" s="1"/>
      <c r="D3" s="24"/>
      <c r="E3" s="4"/>
      <c r="F3" s="4"/>
      <c r="G3" s="4"/>
      <c r="H3" s="4"/>
      <c r="I3" s="4"/>
      <c r="J3" s="4"/>
      <c r="K3" s="4"/>
      <c r="L3" s="4"/>
      <c r="M3" s="4"/>
      <c r="N3" s="4"/>
      <c r="O3" s="7"/>
      <c r="P3" s="28"/>
    </row>
    <row r="4" customFormat="false" ht="13.5" hidden="false" customHeight="false" outlineLevel="0" collapsed="false">
      <c r="B4" s="29" t="s">
        <v>12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8"/>
    </row>
    <row r="5" customFormat="false" ht="12.75" hidden="false" customHeight="false" outlineLevel="0" collapsed="false">
      <c r="B5" s="1"/>
      <c r="C5" s="1"/>
      <c r="D5" s="2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8"/>
    </row>
    <row r="6" customFormat="false" ht="12.75" hidden="false" customHeight="false" outlineLevel="0" collapsed="false">
      <c r="B6" s="30" t="s">
        <v>14</v>
      </c>
      <c r="C6" s="30"/>
      <c r="D6" s="30"/>
      <c r="E6" s="30"/>
      <c r="F6" s="30"/>
      <c r="G6" s="30"/>
      <c r="H6" s="30"/>
      <c r="I6" s="30"/>
      <c r="J6" s="30"/>
      <c r="K6" s="4"/>
      <c r="L6" s="30" t="s">
        <v>15</v>
      </c>
      <c r="M6" s="30"/>
      <c r="N6" s="30"/>
      <c r="O6" s="30"/>
      <c r="P6" s="28"/>
    </row>
    <row r="7" customFormat="false" ht="12.75" hidden="false" customHeight="false" outlineLevel="0" collapsed="false">
      <c r="B7" s="50" t="s">
        <v>16</v>
      </c>
      <c r="C7" s="50" t="s">
        <v>17</v>
      </c>
      <c r="D7" s="51" t="s">
        <v>18</v>
      </c>
      <c r="E7" s="50" t="s">
        <v>19</v>
      </c>
      <c r="F7" s="50" t="s">
        <v>20</v>
      </c>
      <c r="G7" s="52" t="s">
        <v>21</v>
      </c>
      <c r="H7" s="52" t="s">
        <v>8</v>
      </c>
      <c r="I7" s="50" t="s">
        <v>6</v>
      </c>
      <c r="J7" s="52" t="s">
        <v>8</v>
      </c>
      <c r="K7" s="34"/>
      <c r="L7" s="50" t="s">
        <v>22</v>
      </c>
      <c r="M7" s="50" t="s">
        <v>19</v>
      </c>
      <c r="N7" s="52" t="s">
        <v>23</v>
      </c>
      <c r="O7" s="33" t="s">
        <v>24</v>
      </c>
      <c r="P7" s="28"/>
    </row>
    <row r="8" customFormat="false" ht="12.75" hidden="false" customHeight="false" outlineLevel="0" collapsed="false">
      <c r="B8" s="50"/>
      <c r="C8" s="50"/>
      <c r="D8" s="51"/>
      <c r="E8" s="50"/>
      <c r="F8" s="50"/>
      <c r="G8" s="35" t="s">
        <v>25</v>
      </c>
      <c r="H8" s="35" t="s">
        <v>26</v>
      </c>
      <c r="I8" s="50"/>
      <c r="J8" s="35" t="s">
        <v>27</v>
      </c>
      <c r="K8" s="34"/>
      <c r="L8" s="50"/>
      <c r="M8" s="50"/>
      <c r="N8" s="35" t="s">
        <v>25</v>
      </c>
      <c r="O8" s="35" t="s">
        <v>5</v>
      </c>
      <c r="P8" s="28"/>
    </row>
    <row r="9" customFormat="false" ht="12.75" hidden="false" customHeight="false" outlineLevel="0" collapsed="false">
      <c r="B9" s="36" t="str">
        <f aca="false">[2]Documento!$A197</f>
        <v>Factura</v>
      </c>
      <c r="C9" s="36" t="n">
        <f aca="false">[2]Documento!$B197</f>
        <v>2230243651</v>
      </c>
      <c r="D9" s="37" t="n">
        <f aca="false">[2]Documento!$C197</f>
        <v>39388</v>
      </c>
      <c r="E9" s="38" t="n">
        <v>2075</v>
      </c>
      <c r="F9" s="38" t="n">
        <f aca="false">E9</f>
        <v>2075</v>
      </c>
      <c r="G9" s="39" t="n">
        <f aca="false">J9/F9</f>
        <v>1.09786944578313</v>
      </c>
      <c r="H9" s="40" t="n">
        <v>1882.71</v>
      </c>
      <c r="I9" s="41" t="n">
        <v>0.21</v>
      </c>
      <c r="J9" s="40" t="n">
        <f aca="false">H9*I9+H9</f>
        <v>2278.0791</v>
      </c>
      <c r="K9" s="42"/>
      <c r="L9" s="43" t="n">
        <f aca="false">N2</f>
        <v>39387</v>
      </c>
      <c r="M9" s="38" t="n">
        <f aca="false">[1]CX_PA!AJ4-[1]CX_PA!AM4+[1]CX_PA!AJ30-[1]CX_PA!AM30</f>
        <v>2588.03000000003</v>
      </c>
      <c r="N9" s="39" t="n">
        <f aca="false">[1]CX_PA!AK30</f>
        <v>1.139</v>
      </c>
      <c r="O9" s="40" t="n">
        <f aca="false">[1]CX_PA!AL4-[1]CX_PA!AN4+[1]CX_PA!AL30-[1]CX_PA!AN30</f>
        <v>2947.76</v>
      </c>
      <c r="P9" s="28"/>
    </row>
    <row r="10" customFormat="false" ht="12.75" hidden="false" customHeight="false" outlineLevel="0" collapsed="false">
      <c r="B10" s="36" t="str">
        <f aca="false">[2]Documento!$A198</f>
        <v>Factura</v>
      </c>
      <c r="C10" s="36" t="n">
        <f aca="false">[2]Documento!$B198</f>
        <v>2230243651</v>
      </c>
      <c r="D10" s="37" t="n">
        <f aca="false">[2]Documento!$C198</f>
        <v>39388</v>
      </c>
      <c r="E10" s="38" t="n">
        <v>0</v>
      </c>
      <c r="F10" s="38" t="n">
        <f aca="false">E10</f>
        <v>0</v>
      </c>
      <c r="G10" s="39" t="e">
        <f aca="false">J10/F10</f>
        <v>#DIV/0!</v>
      </c>
      <c r="H10" s="40" t="n">
        <v>0</v>
      </c>
      <c r="I10" s="41" t="n">
        <v>0.21</v>
      </c>
      <c r="J10" s="40" t="n">
        <f aca="false">H10*I10+H10</f>
        <v>0</v>
      </c>
      <c r="K10" s="42"/>
      <c r="L10" s="37" t="n">
        <f aca="false">L9+1</f>
        <v>39388</v>
      </c>
      <c r="M10" s="38" t="n">
        <f aca="false">[1]CX_PA!AJ56-[1]CX_PA!AM56</f>
        <v>4391.59999999998</v>
      </c>
      <c r="N10" s="39" t="n">
        <f aca="false">[1]CX_PA!AK56</f>
        <v>1.139</v>
      </c>
      <c r="O10" s="40" t="n">
        <f aca="false">[1]CX_PA!AL56-[1]CX_PA!AN56</f>
        <v>5002.02</v>
      </c>
      <c r="P10" s="42"/>
    </row>
    <row r="11" customFormat="false" ht="12.75" hidden="false" customHeight="false" outlineLevel="0" collapsed="false">
      <c r="B11" s="36" t="str">
        <f aca="false">[2]Documento!$A199</f>
        <v>Factura</v>
      </c>
      <c r="C11" s="36" t="n">
        <f aca="false">[2]Documento!$B199</f>
        <v>2230247501</v>
      </c>
      <c r="D11" s="37" t="n">
        <f aca="false">[2]Documento!$C199</f>
        <v>39391</v>
      </c>
      <c r="E11" s="38" t="n">
        <v>12674</v>
      </c>
      <c r="F11" s="38" t="n">
        <f aca="false">E11</f>
        <v>12674</v>
      </c>
      <c r="G11" s="39" t="n">
        <f aca="false">J11/F11</f>
        <v>1.09786925990216</v>
      </c>
      <c r="H11" s="40" t="n">
        <v>11499.5</v>
      </c>
      <c r="I11" s="41" t="n">
        <v>0.21</v>
      </c>
      <c r="J11" s="40" t="n">
        <f aca="false">H11*I11+H11</f>
        <v>13914.395</v>
      </c>
      <c r="K11" s="42"/>
      <c r="L11" s="37" t="n">
        <f aca="false">L10+1</f>
        <v>39389</v>
      </c>
      <c r="M11" s="38" t="n">
        <f aca="false">[1]CX_PA!AJ82-[1]CX_PA!AM82</f>
        <v>3503.2699999999</v>
      </c>
      <c r="N11" s="39" t="n">
        <f aca="false">[1]CX_PA!AK82</f>
        <v>1.139</v>
      </c>
      <c r="O11" s="40" t="n">
        <f aca="false">[1]CX_PA!AL82-[1]CX_PA!AN82</f>
        <v>3990.22</v>
      </c>
      <c r="P11" s="42"/>
    </row>
    <row r="12" customFormat="false" ht="12.75" hidden="false" customHeight="false" outlineLevel="0" collapsed="false">
      <c r="B12" s="36" t="str">
        <f aca="false">[2]Documento!$A200</f>
        <v>Factura</v>
      </c>
      <c r="C12" s="36" t="n">
        <f aca="false">[2]Documento!$B200</f>
        <v>2230250027</v>
      </c>
      <c r="D12" s="37" t="n">
        <f aca="false">[2]Documento!$C200</f>
        <v>39393</v>
      </c>
      <c r="E12" s="38" t="n">
        <v>3346</v>
      </c>
      <c r="F12" s="38" t="n">
        <f aca="false">E12</f>
        <v>3346</v>
      </c>
      <c r="G12" s="39" t="n">
        <f aca="false">J12/F12</f>
        <v>1.09787068141064</v>
      </c>
      <c r="H12" s="40" t="n">
        <v>3035.93</v>
      </c>
      <c r="I12" s="41" t="n">
        <v>0.21</v>
      </c>
      <c r="J12" s="40" t="n">
        <f aca="false">H12*I12+H12</f>
        <v>3673.4753</v>
      </c>
      <c r="K12" s="42"/>
      <c r="L12" s="37" t="n">
        <f aca="false">L11+1</f>
        <v>39390</v>
      </c>
      <c r="M12" s="38" t="n">
        <f aca="false">[1]CX_PA!AJ108-[1]CX_PA!AM108</f>
        <v>3612.69000000018</v>
      </c>
      <c r="N12" s="39" t="n">
        <f aca="false">[1]CX_PA!AK108</f>
        <v>1.139</v>
      </c>
      <c r="O12" s="40" t="n">
        <f aca="false">[1]CX_PA!AL108-[1]CX_PA!AN108</f>
        <v>4114.85</v>
      </c>
      <c r="P12" s="42"/>
    </row>
    <row r="13" customFormat="false" ht="12.75" hidden="false" customHeight="false" outlineLevel="0" collapsed="false">
      <c r="B13" s="36" t="str">
        <f aca="false">[2]Documento!$A201</f>
        <v>Factura</v>
      </c>
      <c r="C13" s="36" t="n">
        <f aca="false">[2]Documento!$B201</f>
        <v>2230250027</v>
      </c>
      <c r="D13" s="37" t="n">
        <f aca="false">[2]Documento!$C201</f>
        <v>39393</v>
      </c>
      <c r="E13" s="38" t="n">
        <v>2612</v>
      </c>
      <c r="F13" s="38" t="n">
        <f aca="false">E13</f>
        <v>2612</v>
      </c>
      <c r="G13" s="39" t="n">
        <f aca="false">J13/F13</f>
        <v>1.11286183001531</v>
      </c>
      <c r="H13" s="40" t="n">
        <v>2402.31</v>
      </c>
      <c r="I13" s="41" t="n">
        <v>0.21</v>
      </c>
      <c r="J13" s="40" t="n">
        <f aca="false">H13*I13+H13</f>
        <v>2906.7951</v>
      </c>
      <c r="K13" s="42"/>
      <c r="L13" s="37" t="n">
        <f aca="false">L12+1</f>
        <v>39391</v>
      </c>
      <c r="M13" s="38" t="n">
        <f aca="false">[1]CX_PA!AJ134-[1]CX_PA!AM134</f>
        <v>3949.25999999978</v>
      </c>
      <c r="N13" s="39" t="n">
        <f aca="false">[1]CX_PA!AK134</f>
        <v>1.139</v>
      </c>
      <c r="O13" s="40" t="n">
        <f aca="false">[1]CX_PA!AL134-[1]CX_PA!AN134</f>
        <v>4498.22</v>
      </c>
      <c r="P13" s="42"/>
    </row>
    <row r="14" customFormat="false" ht="12.75" hidden="false" customHeight="false" outlineLevel="0" collapsed="false">
      <c r="B14" s="36" t="str">
        <f aca="false">[2]Documento!$A202</f>
        <v>Factura</v>
      </c>
      <c r="C14" s="36" t="n">
        <f aca="false">[2]Documento!$B202</f>
        <v>2230252666</v>
      </c>
      <c r="D14" s="37" t="n">
        <f aca="false">[2]Documento!$C202</f>
        <v>39395</v>
      </c>
      <c r="E14" s="38" t="n">
        <v>6567</v>
      </c>
      <c r="F14" s="38" t="n">
        <f aca="false">E14</f>
        <v>6567</v>
      </c>
      <c r="G14" s="39" t="n">
        <f aca="false">J14/F14</f>
        <v>1.11286097152429</v>
      </c>
      <c r="H14" s="40" t="n">
        <v>6039.8</v>
      </c>
      <c r="I14" s="41" t="n">
        <v>0.21</v>
      </c>
      <c r="J14" s="40" t="n">
        <f aca="false">H14*I14+H14</f>
        <v>7308.158</v>
      </c>
      <c r="K14" s="42"/>
      <c r="L14" s="37" t="n">
        <f aca="false">L13+1</f>
        <v>39392</v>
      </c>
      <c r="M14" s="38" t="n">
        <f aca="false">[1]CX_PA!AJ160-[1]CX_PA!AM160</f>
        <v>3361.25000000012</v>
      </c>
      <c r="N14" s="39" t="n">
        <f aca="false">[1]CX_PA!AK160</f>
        <v>1.154</v>
      </c>
      <c r="O14" s="40" t="n">
        <f aca="false">[1]CX_PA!AL160-[1]CX_PA!AN160</f>
        <v>3878.87</v>
      </c>
      <c r="P14" s="42"/>
    </row>
    <row r="15" customFormat="false" ht="12.75" hidden="false" customHeight="false" outlineLevel="0" collapsed="false">
      <c r="B15" s="36" t="str">
        <f aca="false">[2]Documento!$A203</f>
        <v>Factura</v>
      </c>
      <c r="C15" s="36" t="n">
        <f aca="false">[2]Documento!$B203</f>
        <v>2230254373</v>
      </c>
      <c r="D15" s="37" t="n">
        <f aca="false">[2]Documento!$C203</f>
        <v>39398</v>
      </c>
      <c r="E15" s="38" t="n">
        <v>4439</v>
      </c>
      <c r="F15" s="38" t="n">
        <f aca="false">E15</f>
        <v>4439</v>
      </c>
      <c r="G15" s="39" t="n">
        <f aca="false">J15/F15</f>
        <v>1.11285927010588</v>
      </c>
      <c r="H15" s="40" t="n">
        <v>4082.63</v>
      </c>
      <c r="I15" s="41" t="n">
        <v>0.21</v>
      </c>
      <c r="J15" s="40" t="n">
        <f aca="false">H15*I15+H15</f>
        <v>4939.9823</v>
      </c>
      <c r="K15" s="42"/>
      <c r="L15" s="37" t="n">
        <f aca="false">L14+1</f>
        <v>39393</v>
      </c>
      <c r="M15" s="38" t="n">
        <f aca="false">[1]CX_PA!AJ186-[1]CX_PA!AM186</f>
        <v>3701.09999999998</v>
      </c>
      <c r="N15" s="39" t="n">
        <f aca="false">[1]CX_PA!AK186</f>
        <v>1.154</v>
      </c>
      <c r="O15" s="40" t="n">
        <f aca="false">[1]CX_PA!AL186-[1]CX_PA!AN186</f>
        <v>4271.07</v>
      </c>
      <c r="P15" s="42"/>
    </row>
    <row r="16" customFormat="false" ht="12.75" hidden="false" customHeight="false" outlineLevel="0" collapsed="false">
      <c r="B16" s="36" t="str">
        <f aca="false">[2]Documento!$A204</f>
        <v>Factura</v>
      </c>
      <c r="C16" s="36" t="n">
        <f aca="false">[2]Documento!$B204</f>
        <v>2230254373</v>
      </c>
      <c r="D16" s="37" t="n">
        <f aca="false">[2]Documento!$C204</f>
        <v>39398</v>
      </c>
      <c r="E16" s="38" t="n">
        <v>6255</v>
      </c>
      <c r="F16" s="38" t="n">
        <f aca="false">E16</f>
        <v>6255</v>
      </c>
      <c r="G16" s="39" t="n">
        <f aca="false">J16/F16</f>
        <v>1.12286839328537</v>
      </c>
      <c r="H16" s="40" t="n">
        <v>5804.58</v>
      </c>
      <c r="I16" s="41" t="n">
        <v>0.21</v>
      </c>
      <c r="J16" s="40" t="n">
        <f aca="false">H16*I16+H16</f>
        <v>7023.5418</v>
      </c>
      <c r="K16" s="42"/>
      <c r="L16" s="37" t="n">
        <f aca="false">L15+1</f>
        <v>39394</v>
      </c>
      <c r="M16" s="38" t="n">
        <f aca="false">[1]CX_PA!AJ212-[1]CX_PA!AM212</f>
        <v>3028.73999999999</v>
      </c>
      <c r="N16" s="39" t="n">
        <f aca="false">[1]CX_PA!AK212</f>
        <v>1.154</v>
      </c>
      <c r="O16" s="40" t="n">
        <f aca="false">[1]CX_PA!AL212-[1]CX_PA!AN212</f>
        <v>3495.16</v>
      </c>
      <c r="P16" s="42"/>
    </row>
    <row r="17" customFormat="false" ht="12.75" hidden="false" customHeight="false" outlineLevel="0" collapsed="false">
      <c r="B17" s="36" t="str">
        <f aca="false">[2]Documento!$A205</f>
        <v>Factura</v>
      </c>
      <c r="C17" s="36" t="n">
        <f aca="false">[2]Documento!$B205</f>
        <v>2230256925</v>
      </c>
      <c r="D17" s="37" t="n">
        <f aca="false">[2]Documento!$C205</f>
        <v>39400</v>
      </c>
      <c r="E17" s="38" t="n">
        <v>4804</v>
      </c>
      <c r="F17" s="38" t="n">
        <f aca="false">E17</f>
        <v>4804</v>
      </c>
      <c r="G17" s="39" t="n">
        <f aca="false">J17/F17</f>
        <v>1.12286690258118</v>
      </c>
      <c r="H17" s="40" t="n">
        <v>4458.06</v>
      </c>
      <c r="I17" s="41" t="n">
        <v>0.21</v>
      </c>
      <c r="J17" s="40" t="n">
        <f aca="false">H17*I17+H17</f>
        <v>5394.2526</v>
      </c>
      <c r="K17" s="42"/>
      <c r="L17" s="37" t="n">
        <f aca="false">L16+1</f>
        <v>39395</v>
      </c>
      <c r="M17" s="38" t="n">
        <f aca="false">[1]CX_PA!AJ238-[1]CX_PA!AM238</f>
        <v>3525.79000000004</v>
      </c>
      <c r="N17" s="39" t="n">
        <f aca="false">[1]CX_PA!AK238</f>
        <v>1.154</v>
      </c>
      <c r="O17" s="40" t="n">
        <f aca="false">[1]CX_PA!AL238-[1]CX_PA!AN238</f>
        <v>4068.76</v>
      </c>
      <c r="P17" s="42"/>
    </row>
    <row r="18" customFormat="false" ht="12.75" hidden="false" customHeight="false" outlineLevel="0" collapsed="false">
      <c r="B18" s="36" t="str">
        <f aca="false">[2]Documento!$A206</f>
        <v>Factura</v>
      </c>
      <c r="C18" s="36" t="n">
        <f aca="false">[2]Documento!$B206</f>
        <v>2230256925</v>
      </c>
      <c r="D18" s="37" t="n">
        <f aca="false">[2]Documento!$C206</f>
        <v>39400</v>
      </c>
      <c r="E18" s="38" t="n">
        <v>2517</v>
      </c>
      <c r="F18" s="38" t="n">
        <f aca="false">E18</f>
        <v>2517</v>
      </c>
      <c r="G18" s="39" t="n">
        <f aca="false">J18/F18</f>
        <v>1.13787111640842</v>
      </c>
      <c r="H18" s="40" t="n">
        <v>2366.96</v>
      </c>
      <c r="I18" s="41" t="n">
        <v>0.21</v>
      </c>
      <c r="J18" s="40" t="n">
        <f aca="false">H18*I18+H18</f>
        <v>2864.0216</v>
      </c>
      <c r="K18" s="42"/>
      <c r="L18" s="37" t="n">
        <f aca="false">L17+1</f>
        <v>39396</v>
      </c>
      <c r="M18" s="38" t="n">
        <f aca="false">[1]CX_PA!AJ264-[1]CX_PA!AM264</f>
        <v>3501.68000000005</v>
      </c>
      <c r="N18" s="39" t="n">
        <f aca="false">[1]CX_PA!AK264</f>
        <v>1.164</v>
      </c>
      <c r="O18" s="40" t="n">
        <f aca="false">[1]CX_PA!AL264-[1]CX_PA!AN264</f>
        <v>4075.96</v>
      </c>
      <c r="P18" s="44"/>
    </row>
    <row r="19" customFormat="false" ht="12.75" hidden="false" customHeight="false" outlineLevel="0" collapsed="false">
      <c r="B19" s="36" t="str">
        <f aca="false">[2]Documento!$A207</f>
        <v>Factura</v>
      </c>
      <c r="C19" s="36" t="n">
        <f aca="false">[2]Documento!$B207</f>
        <v>2230262380</v>
      </c>
      <c r="D19" s="37" t="n">
        <f aca="false">[2]Documento!$C207</f>
        <v>39402</v>
      </c>
      <c r="E19" s="38" t="n">
        <v>7876</v>
      </c>
      <c r="F19" s="38" t="n">
        <f aca="false">E19</f>
        <v>7876</v>
      </c>
      <c r="G19" s="39" t="n">
        <f aca="false">J19/F19</f>
        <v>1.13787318435754</v>
      </c>
      <c r="H19" s="40" t="n">
        <v>7406.52</v>
      </c>
      <c r="I19" s="41" t="n">
        <v>0.21</v>
      </c>
      <c r="J19" s="40" t="n">
        <f aca="false">H19*I19+H19</f>
        <v>8961.8892</v>
      </c>
      <c r="K19" s="42"/>
      <c r="L19" s="37" t="n">
        <f aca="false">L18+1</f>
        <v>39397</v>
      </c>
      <c r="M19" s="38" t="n">
        <f aca="false">[1]CX_PA!AJ290-[1]CX_PA!AM290</f>
        <v>3145.02999999991</v>
      </c>
      <c r="N19" s="39" t="n">
        <f aca="false">[1]CX_PA!AK290</f>
        <v>1.164</v>
      </c>
      <c r="O19" s="40" t="n">
        <f aca="false">[1]CX_PA!AL290-[1]CX_PA!AN290</f>
        <v>3660.81</v>
      </c>
      <c r="P19" s="42"/>
    </row>
    <row r="20" customFormat="false" ht="12.75" hidden="false" customHeight="false" outlineLevel="0" collapsed="false">
      <c r="B20" s="36" t="str">
        <f aca="false">[2]Documento!$A208</f>
        <v>Factura</v>
      </c>
      <c r="C20" s="36" t="n">
        <f aca="false">[2]Documento!$B208</f>
        <v>2230262380</v>
      </c>
      <c r="D20" s="37" t="n">
        <f aca="false">[2]Documento!$C208</f>
        <v>39402</v>
      </c>
      <c r="E20" s="38" t="n">
        <v>0</v>
      </c>
      <c r="F20" s="38" t="n">
        <f aca="false">E20</f>
        <v>0</v>
      </c>
      <c r="G20" s="39" t="e">
        <f aca="false">J20/F20</f>
        <v>#DIV/0!</v>
      </c>
      <c r="H20" s="40" t="n">
        <v>0</v>
      </c>
      <c r="I20" s="41" t="n">
        <v>0.21</v>
      </c>
      <c r="J20" s="40" t="n">
        <f aca="false">H20*I20+H20</f>
        <v>0</v>
      </c>
      <c r="K20" s="42"/>
      <c r="L20" s="37" t="n">
        <f aca="false">L19+1</f>
        <v>39398</v>
      </c>
      <c r="M20" s="38" t="n">
        <f aca="false">[1]CX_PA!AJ316-[1]CX_PA!AM316</f>
        <v>4091.85000000009</v>
      </c>
      <c r="N20" s="39" t="n">
        <f aca="false">[1]CX_PA!AK316</f>
        <v>1.164</v>
      </c>
      <c r="O20" s="40" t="n">
        <f aca="false">[1]CX_PA!AL316-[1]CX_PA!AN316</f>
        <v>4762.91</v>
      </c>
      <c r="P20" s="42"/>
    </row>
    <row r="21" customFormat="false" ht="12.75" hidden="false" customHeight="false" outlineLevel="0" collapsed="false">
      <c r="B21" s="36" t="str">
        <f aca="false">[2]Documento!$A209</f>
        <v>Factura</v>
      </c>
      <c r="C21" s="36" t="n">
        <f aca="false">[2]Documento!$B209</f>
        <v>2230262380</v>
      </c>
      <c r="D21" s="37" t="n">
        <f aca="false">[2]Documento!$C209</f>
        <v>39405</v>
      </c>
      <c r="E21" s="38" t="n">
        <v>3015</v>
      </c>
      <c r="F21" s="38" t="n">
        <f aca="false">E21</f>
        <v>3015</v>
      </c>
      <c r="G21" s="39" t="n">
        <f aca="false">J21/F21</f>
        <v>1.1378735655058</v>
      </c>
      <c r="H21" s="40" t="n">
        <v>2835.28</v>
      </c>
      <c r="I21" s="41" t="n">
        <v>0.21</v>
      </c>
      <c r="J21" s="40" t="n">
        <f aca="false">H21*I21+H21</f>
        <v>3430.6888</v>
      </c>
      <c r="K21" s="42"/>
      <c r="L21" s="37" t="n">
        <f aca="false">L20+1</f>
        <v>39399</v>
      </c>
      <c r="M21" s="38" t="n">
        <f aca="false">[1]CX_PA!AJ342-[1]CX_PA!AM342</f>
        <v>3217.69999999995</v>
      </c>
      <c r="N21" s="39" t="n">
        <f aca="false">[1]CX_PA!AK342</f>
        <v>1.179</v>
      </c>
      <c r="O21" s="40" t="n">
        <f aca="false">[1]CX_PA!AL342-[1]CX_PA!AN342</f>
        <v>3793.66</v>
      </c>
      <c r="P21" s="44"/>
    </row>
    <row r="22" customFormat="false" ht="12.75" hidden="false" customHeight="false" outlineLevel="0" collapsed="false">
      <c r="B22" s="36" t="str">
        <f aca="false">[2]Documento!$A210</f>
        <v>Factura</v>
      </c>
      <c r="C22" s="36" t="n">
        <f aca="false">[2]Documento!$B210</f>
        <v>2230262380</v>
      </c>
      <c r="D22" s="37" t="n">
        <f aca="false">[2]Documento!$C210</f>
        <v>39405</v>
      </c>
      <c r="E22" s="38" t="n">
        <v>6917</v>
      </c>
      <c r="F22" s="38" t="n">
        <f aca="false">E22</f>
        <v>6917</v>
      </c>
      <c r="G22" s="39" t="n">
        <f aca="false">J22/F22</f>
        <v>1.15286392944918</v>
      </c>
      <c r="H22" s="40" t="n">
        <v>6590.38</v>
      </c>
      <c r="I22" s="41" t="n">
        <v>0.21</v>
      </c>
      <c r="J22" s="40" t="n">
        <f aca="false">H22*I22+H22</f>
        <v>7974.3598</v>
      </c>
      <c r="K22" s="42"/>
      <c r="L22" s="37" t="n">
        <f aca="false">L21+1</f>
        <v>39400</v>
      </c>
      <c r="M22" s="38" t="n">
        <f aca="false">[1]CX_PA!AJ368-[1]CX_PA!AM368</f>
        <v>3492.92999999993</v>
      </c>
      <c r="N22" s="39" t="n">
        <f aca="false">[1]CX_PA!AK368</f>
        <v>1.179</v>
      </c>
      <c r="O22" s="40" t="n">
        <f aca="false">[1]CX_PA!AL368-[1]CX_PA!AN368</f>
        <v>4118.16</v>
      </c>
      <c r="P22" s="42"/>
    </row>
    <row r="23" customFormat="false" ht="12.75" hidden="false" customHeight="false" outlineLevel="0" collapsed="false">
      <c r="B23" s="36" t="str">
        <f aca="false">[2]Documento!$A211</f>
        <v>Factura</v>
      </c>
      <c r="C23" s="36" t="n">
        <f aca="false">[2]Documento!$B211</f>
        <v>2230266349</v>
      </c>
      <c r="D23" s="37" t="n">
        <f aca="false">[2]Documento!$C211</f>
        <v>39407</v>
      </c>
      <c r="E23" s="38" t="n">
        <v>6232</v>
      </c>
      <c r="F23" s="38" t="n">
        <f aca="false">E23</f>
        <v>6232</v>
      </c>
      <c r="G23" s="39" t="n">
        <f aca="false">J23/F23</f>
        <v>1.15286283697048</v>
      </c>
      <c r="H23" s="40" t="n">
        <v>5937.72</v>
      </c>
      <c r="I23" s="41" t="n">
        <v>0.21</v>
      </c>
      <c r="J23" s="40" t="n">
        <f aca="false">H23*I23+H23</f>
        <v>7184.6412</v>
      </c>
      <c r="K23" s="42"/>
      <c r="L23" s="37" t="n">
        <f aca="false">L22+1</f>
        <v>39401</v>
      </c>
      <c r="M23" s="38" t="n">
        <f aca="false">[1]CX_PA!AJ394-[1]CX_PA!AM394</f>
        <v>2660.95000000007</v>
      </c>
      <c r="N23" s="39" t="n">
        <f aca="false">[1]CX_PA!AK394</f>
        <v>1.179</v>
      </c>
      <c r="O23" s="40" t="n">
        <f aca="false">[1]CX_PA!AL394-[1]CX_PA!AN394</f>
        <v>3137.25</v>
      </c>
      <c r="P23" s="42"/>
    </row>
    <row r="24" customFormat="false" ht="12.75" hidden="false" customHeight="false" outlineLevel="0" collapsed="false">
      <c r="B24" s="36" t="str">
        <f aca="false">[2]Documento!$A212</f>
        <v>Factura</v>
      </c>
      <c r="C24" s="36" t="n">
        <f aca="false">[2]Documento!$B212</f>
        <v>2230268931</v>
      </c>
      <c r="D24" s="37" t="n">
        <f aca="false">[2]Documento!$C212</f>
        <v>39409</v>
      </c>
      <c r="E24" s="38" t="n">
        <v>4169</v>
      </c>
      <c r="F24" s="38" t="n">
        <f aca="false">E24</f>
        <v>4169</v>
      </c>
      <c r="G24" s="39" t="n">
        <f aca="false">J24/F24</f>
        <v>1.15286385224274</v>
      </c>
      <c r="H24" s="40" t="n">
        <v>3972.14</v>
      </c>
      <c r="I24" s="41" t="n">
        <v>0.21</v>
      </c>
      <c r="J24" s="40" t="n">
        <f aca="false">H24*I24+H24</f>
        <v>4806.2894</v>
      </c>
      <c r="K24" s="42"/>
      <c r="L24" s="37" t="n">
        <f aca="false">L23+1</f>
        <v>39402</v>
      </c>
      <c r="M24" s="38" t="n">
        <f aca="false">[1]CX_PA!AJ420-[1]CX_PA!AM420</f>
        <v>4036.59999999998</v>
      </c>
      <c r="N24" s="39" t="n">
        <f aca="false">[1]CX_PA!AK420</f>
        <v>1.179</v>
      </c>
      <c r="O24" s="40" t="n">
        <f aca="false">[1]CX_PA!AL420-[1]CX_PA!AN420</f>
        <v>4759.14</v>
      </c>
      <c r="P24" s="42"/>
    </row>
    <row r="25" customFormat="false" ht="12.75" hidden="false" customHeight="false" outlineLevel="0" collapsed="false">
      <c r="B25" s="36" t="str">
        <f aca="false">[2]Documento!$A213</f>
        <v>Factura</v>
      </c>
      <c r="C25" s="36" t="n">
        <f aca="false">[2]Documento!$B213</f>
        <v>2230268931</v>
      </c>
      <c r="D25" s="37" t="n">
        <f aca="false">[2]Documento!$C213</f>
        <v>39409</v>
      </c>
      <c r="E25" s="38" t="n">
        <v>3897</v>
      </c>
      <c r="F25" s="38" t="n">
        <f aca="false">E25</f>
        <v>3897</v>
      </c>
      <c r="G25" s="39" t="n">
        <f aca="false">J25/F25</f>
        <v>1.16286992558378</v>
      </c>
      <c r="H25" s="40" t="n">
        <v>3745.21</v>
      </c>
      <c r="I25" s="41" t="n">
        <v>0.21</v>
      </c>
      <c r="J25" s="40" t="n">
        <f aca="false">H25*I25+H25</f>
        <v>4531.7041</v>
      </c>
      <c r="K25" s="42"/>
      <c r="L25" s="37" t="n">
        <f aca="false">L24+1</f>
        <v>39403</v>
      </c>
      <c r="M25" s="38" t="n">
        <f aca="false">[1]CX_PA!AJ446-[1]CX_PA!AM446</f>
        <v>3828.63000000012</v>
      </c>
      <c r="N25" s="39" t="n">
        <f aca="false">[1]CX_PA!AK446</f>
        <v>1.194</v>
      </c>
      <c r="O25" s="40" t="n">
        <f aca="false">[1]CX_PA!AL446-[1]CX_PA!AN446</f>
        <v>4571.38</v>
      </c>
      <c r="P25" s="42"/>
    </row>
    <row r="26" customFormat="false" ht="12.75" hidden="false" customHeight="false" outlineLevel="0" collapsed="false">
      <c r="B26" s="36" t="str">
        <f aca="false">[2]Documento!$A214</f>
        <v>Factura</v>
      </c>
      <c r="C26" s="36" t="n">
        <f aca="false">[2]Documento!$B214</f>
        <v>2230270902</v>
      </c>
      <c r="D26" s="37" t="n">
        <f aca="false">[2]Documento!$C214</f>
        <v>39412</v>
      </c>
      <c r="E26" s="38" t="n">
        <v>9531</v>
      </c>
      <c r="F26" s="38" t="n">
        <f aca="false">E26</f>
        <v>9531</v>
      </c>
      <c r="G26" s="39" t="n">
        <f aca="false">J26/F26</f>
        <v>1.16287081103767</v>
      </c>
      <c r="H26" s="40" t="n">
        <v>9159.77</v>
      </c>
      <c r="I26" s="41" t="n">
        <v>0.21</v>
      </c>
      <c r="J26" s="40" t="n">
        <f aca="false">H26*I26+H26</f>
        <v>11083.3217</v>
      </c>
      <c r="K26" s="42"/>
      <c r="L26" s="37" t="n">
        <f aca="false">L25+1</f>
        <v>39404</v>
      </c>
      <c r="M26" s="38" t="n">
        <f aca="false">[1]CX_PA!AJ472-[1]CX_PA!AM472</f>
        <v>3221.11999999988</v>
      </c>
      <c r="N26" s="39" t="n">
        <f aca="false">[1]CX_PA!AK472</f>
        <v>1.194</v>
      </c>
      <c r="O26" s="40" t="n">
        <f aca="false">[1]CX_PA!AL472-[1]CX_PA!AN472</f>
        <v>3846.01</v>
      </c>
      <c r="P26" s="42"/>
    </row>
    <row r="27" customFormat="false" ht="12.75" hidden="false" customHeight="false" outlineLevel="0" collapsed="false">
      <c r="B27" s="36" t="str">
        <f aca="false">[2]Documento!$A215</f>
        <v>Factura</v>
      </c>
      <c r="C27" s="36" t="n">
        <f aca="false">[2]Documento!$B215</f>
        <v>2230273399</v>
      </c>
      <c r="D27" s="37" t="n">
        <f aca="false">[2]Documento!$C215</f>
        <v>39414</v>
      </c>
      <c r="E27" s="38" t="n">
        <v>6425</v>
      </c>
      <c r="F27" s="38" t="n">
        <f aca="false">E27</f>
        <v>6425</v>
      </c>
      <c r="G27" s="39" t="n">
        <f aca="false">J27/F27</f>
        <v>1.16287120622568</v>
      </c>
      <c r="H27" s="40" t="n">
        <v>6174.75</v>
      </c>
      <c r="I27" s="41" t="n">
        <v>0.21</v>
      </c>
      <c r="J27" s="40" t="n">
        <f aca="false">H27*I27+H27</f>
        <v>7471.4475</v>
      </c>
      <c r="K27" s="42"/>
      <c r="L27" s="37" t="n">
        <f aca="false">L26+1</f>
        <v>39405</v>
      </c>
      <c r="M27" s="38" t="n">
        <f aca="false">[1]CX_PA!AJ498-[1]CX_PA!AM498</f>
        <v>3395.10000000009</v>
      </c>
      <c r="N27" s="39" t="n">
        <f aca="false">[1]CX_PA!AK498</f>
        <v>1.194</v>
      </c>
      <c r="O27" s="40" t="n">
        <f aca="false">[1]CX_PA!AL498-[1]CX_PA!AN498</f>
        <v>4053.75</v>
      </c>
      <c r="P27" s="42"/>
    </row>
    <row r="28" customFormat="false" ht="12.75" hidden="false" customHeight="false" outlineLevel="0" collapsed="false">
      <c r="B28" s="36" t="str">
        <f aca="false">[2]Documento!$A216</f>
        <v>Nota de Crédito</v>
      </c>
      <c r="C28" s="36" t="n">
        <f aca="false">[2]Documento!$B216</f>
        <v>2203505489</v>
      </c>
      <c r="D28" s="37" t="n">
        <f aca="false">[2]Documento!$C216</f>
        <v>39409</v>
      </c>
      <c r="E28" s="38" t="n">
        <v>-51</v>
      </c>
      <c r="F28" s="38" t="n">
        <f aca="false">E28</f>
        <v>-51</v>
      </c>
      <c r="G28" s="39" t="n">
        <f aca="false">J28/F28</f>
        <v>1.09801568627451</v>
      </c>
      <c r="H28" s="40" t="n">
        <v>-46.28</v>
      </c>
      <c r="I28" s="41" t="n">
        <v>0.21</v>
      </c>
      <c r="J28" s="40" t="n">
        <f aca="false">H28*I28+H28</f>
        <v>-55.9988</v>
      </c>
      <c r="K28" s="42"/>
      <c r="L28" s="37" t="n">
        <f aca="false">L27+1</f>
        <v>39406</v>
      </c>
      <c r="M28" s="38" t="n">
        <f aca="false">[1]CX_PA!AJ524-[1]CX_PA!AM524</f>
        <v>3327.94999999995</v>
      </c>
      <c r="N28" s="39" t="n">
        <f aca="false">[1]CX_PA!AK524</f>
        <v>1.194</v>
      </c>
      <c r="O28" s="40" t="n">
        <f aca="false">[1]CX_PA!AL524-[1]CX_PA!AN524</f>
        <v>3973.59</v>
      </c>
      <c r="P28" s="42"/>
    </row>
    <row r="29" customFormat="false" ht="12.75" hidden="false" customHeight="false" outlineLevel="0" collapsed="false">
      <c r="B29" s="36" t="str">
        <f aca="false">[2]Documento!$A217</f>
        <v>Factura</v>
      </c>
      <c r="C29" s="36" t="n">
        <f aca="false">[2]Documento!$B217</f>
        <v>2230276932</v>
      </c>
      <c r="D29" s="37" t="n">
        <f aca="false">[2]Documento!$C217</f>
        <v>39416</v>
      </c>
      <c r="E29" s="38" t="n">
        <v>3681</v>
      </c>
      <c r="F29" s="38" t="n">
        <f aca="false">E29</f>
        <v>3681</v>
      </c>
      <c r="G29" s="39" t="n">
        <f aca="false">J29/F29</f>
        <v>1.16287212713936</v>
      </c>
      <c r="H29" s="40" t="n">
        <v>3537.63</v>
      </c>
      <c r="I29" s="41" t="n">
        <v>0.21</v>
      </c>
      <c r="J29" s="40" t="n">
        <f aca="false">H29*I29+H29</f>
        <v>4280.5323</v>
      </c>
      <c r="K29" s="42"/>
      <c r="L29" s="37" t="n">
        <f aca="false">L28+1</f>
        <v>39407</v>
      </c>
      <c r="M29" s="38" t="n">
        <f aca="false">[1]CX_PA!AJ550-[1]CX_PA!AM550</f>
        <v>3545.71999999997</v>
      </c>
      <c r="N29" s="39" t="n">
        <f aca="false">[1]CX_PA!AK550</f>
        <v>1.194</v>
      </c>
      <c r="O29" s="40" t="n">
        <f aca="false">[1]CX_PA!AL550-[1]CX_PA!AN550</f>
        <v>4233.58</v>
      </c>
      <c r="P29" s="42"/>
    </row>
    <row r="30" customFormat="false" ht="12.75" hidden="false" customHeight="false" outlineLevel="0" collapsed="false">
      <c r="B30" s="36" t="str">
        <f aca="false">[2]Documento!$A218</f>
        <v>Factura</v>
      </c>
      <c r="C30" s="36" t="n">
        <f aca="false">[2]Documento!$B218</f>
        <v>2230276932</v>
      </c>
      <c r="D30" s="37" t="n">
        <f aca="false">[2]Documento!$C218</f>
        <v>39416</v>
      </c>
      <c r="E30" s="38" t="n">
        <v>2150</v>
      </c>
      <c r="F30" s="38" t="n">
        <f aca="false">E30</f>
        <v>2150</v>
      </c>
      <c r="G30" s="39" t="n">
        <f aca="false">J30/F30</f>
        <v>1.16786948837209</v>
      </c>
      <c r="H30" s="40" t="n">
        <v>2075.14</v>
      </c>
      <c r="I30" s="41" t="n">
        <v>0.21</v>
      </c>
      <c r="J30" s="40" t="n">
        <f aca="false">H30*I30+H30</f>
        <v>2510.9194</v>
      </c>
      <c r="K30" s="42"/>
      <c r="L30" s="37" t="n">
        <f aca="false">L29+1</f>
        <v>39408</v>
      </c>
      <c r="M30" s="38" t="n">
        <f aca="false">[1]CX_PA!AJ576-[1]CX_PA!AM576</f>
        <v>3248.15000000002</v>
      </c>
      <c r="N30" s="39" t="n">
        <f aca="false">[1]CX_PA!AK576</f>
        <v>1.204</v>
      </c>
      <c r="O30" s="40" t="n">
        <f aca="false">[1]CX_PA!AL576-[1]CX_PA!AN576</f>
        <v>3910.76</v>
      </c>
      <c r="P30" s="42"/>
    </row>
    <row r="31" customFormat="false" ht="12.75" hidden="false" customHeight="false" outlineLevel="0" collapsed="false">
      <c r="B31" s="36" t="str">
        <f aca="false">[2]Documento!$A219</f>
        <v>Factura</v>
      </c>
      <c r="C31" s="36" t="n">
        <f aca="false">[2]Documento!$B219</f>
        <v>2230278500</v>
      </c>
      <c r="D31" s="37" t="n">
        <f aca="false">[2]Documento!$C219</f>
        <v>39416</v>
      </c>
      <c r="E31" s="38" t="n">
        <v>4558</v>
      </c>
      <c r="F31" s="38" t="n">
        <f aca="false">E31</f>
        <v>4558</v>
      </c>
      <c r="G31" s="39" t="n">
        <f aca="false">J31/F31</f>
        <v>1.16786768319438</v>
      </c>
      <c r="H31" s="40" t="n">
        <v>4399.29</v>
      </c>
      <c r="I31" s="41" t="n">
        <v>0.21</v>
      </c>
      <c r="J31" s="40" t="n">
        <f aca="false">H31*I31+H31</f>
        <v>5323.1409</v>
      </c>
      <c r="K31" s="42"/>
      <c r="L31" s="37" t="n">
        <f aca="false">L30+1</f>
        <v>39409</v>
      </c>
      <c r="M31" s="38" t="n">
        <f aca="false">[1]CX_PA!AJ602-[1]CX_PA!AM602</f>
        <v>3888.34999999998</v>
      </c>
      <c r="N31" s="39" t="n">
        <f aca="false">[1]CX_PA!AK602</f>
        <v>1.204</v>
      </c>
      <c r="O31" s="40" t="n">
        <f aca="false">[1]CX_PA!AL602-[1]CX_PA!AN602</f>
        <v>4681.57</v>
      </c>
      <c r="P31" s="42"/>
    </row>
    <row r="32" customFormat="false" ht="12.75" hidden="false" customHeight="false" outlineLevel="0" collapsed="false">
      <c r="B32" s="36" t="str">
        <f aca="false">[2]Documento!$A220</f>
        <v>Nota de Crédito</v>
      </c>
      <c r="C32" s="36" t="n">
        <f aca="false">[2]Documento!$B220</f>
        <v>2203509942</v>
      </c>
      <c r="D32" s="37" t="n">
        <f aca="false">[2]Documento!$C220</f>
        <v>39416</v>
      </c>
      <c r="E32" s="38" t="n">
        <v>-320</v>
      </c>
      <c r="F32" s="38" t="n">
        <f aca="false">E32</f>
        <v>-320</v>
      </c>
      <c r="G32" s="39" t="n">
        <f aca="false">J32/F32</f>
        <v>1.12288</v>
      </c>
      <c r="H32" s="40" t="n">
        <v>-296.96</v>
      </c>
      <c r="I32" s="41" t="n">
        <v>0.21</v>
      </c>
      <c r="J32" s="40" t="n">
        <f aca="false">H32*I32+H32</f>
        <v>-359.3216</v>
      </c>
      <c r="K32" s="42"/>
      <c r="L32" s="37" t="n">
        <f aca="false">L31+1</f>
        <v>39410</v>
      </c>
      <c r="M32" s="38" t="n">
        <f aca="false">[1]CX_PA!AJ628-[1]CX_PA!AM628</f>
        <v>3351.23999999999</v>
      </c>
      <c r="N32" s="39" t="n">
        <f aca="false">[1]CX_PA!AK628</f>
        <v>1.204</v>
      </c>
      <c r="O32" s="40" t="n">
        <f aca="false">[1]CX_PA!AL628-[1]CX_PA!AN628</f>
        <v>4034.9</v>
      </c>
      <c r="P32" s="42"/>
    </row>
    <row r="33" customFormat="false" ht="12.75" hidden="false" customHeight="false" outlineLevel="0" collapsed="false">
      <c r="B33" s="36" t="n">
        <f aca="false">[2]Documento!$A221</f>
        <v>0</v>
      </c>
      <c r="C33" s="36" t="n">
        <f aca="false">[2]Documento!$B221</f>
        <v>0</v>
      </c>
      <c r="D33" s="37" t="n">
        <f aca="false">[2]Documento!$C221</f>
        <v>0</v>
      </c>
      <c r="E33" s="38"/>
      <c r="F33" s="38" t="n">
        <f aca="false">E33</f>
        <v>0</v>
      </c>
      <c r="G33" s="39" t="e">
        <f aca="false">J33/F33</f>
        <v>#DIV/0!</v>
      </c>
      <c r="H33" s="40"/>
      <c r="I33" s="41" t="n">
        <v>0.21</v>
      </c>
      <c r="J33" s="40" t="n">
        <f aca="false">H33*I33+H33</f>
        <v>0</v>
      </c>
      <c r="K33" s="42"/>
      <c r="L33" s="37" t="n">
        <f aca="false">L32+1</f>
        <v>39411</v>
      </c>
      <c r="M33" s="38" t="n">
        <f aca="false">[1]CX_PA!AJ654-[1]CX_PA!AM654</f>
        <v>2846.33000000007</v>
      </c>
      <c r="N33" s="39" t="n">
        <f aca="false">[1]CX_PA!AK654</f>
        <v>1.204</v>
      </c>
      <c r="O33" s="40" t="n">
        <f aca="false">[1]CX_PA!AL654-[1]CX_PA!AN654</f>
        <v>3426.98</v>
      </c>
      <c r="P33" s="42"/>
    </row>
    <row r="34" customFormat="false" ht="12.75" hidden="false" customHeight="false" outlineLevel="0" collapsed="false">
      <c r="B34" s="36" t="n">
        <f aca="false">[2]Documento!$A222</f>
        <v>0</v>
      </c>
      <c r="C34" s="36" t="n">
        <f aca="false">[2]Documento!$B222</f>
        <v>0</v>
      </c>
      <c r="D34" s="37" t="n">
        <f aca="false">[2]Documento!$C222</f>
        <v>0</v>
      </c>
      <c r="E34" s="38"/>
      <c r="F34" s="38" t="n">
        <f aca="false">E34</f>
        <v>0</v>
      </c>
      <c r="G34" s="39" t="e">
        <f aca="false">J34/F34</f>
        <v>#DIV/0!</v>
      </c>
      <c r="H34" s="40"/>
      <c r="I34" s="41" t="n">
        <v>0.21</v>
      </c>
      <c r="J34" s="40" t="n">
        <f aca="false">H34*I34+H34</f>
        <v>0</v>
      </c>
      <c r="K34" s="42"/>
      <c r="L34" s="37" t="n">
        <f aca="false">L33+1</f>
        <v>39412</v>
      </c>
      <c r="M34" s="38" t="n">
        <f aca="false">[1]CX_PA!AJ680-[1]CX_PA!AM680</f>
        <v>3914.14999999991</v>
      </c>
      <c r="N34" s="39" t="n">
        <f aca="false">[1]CX_PA!AK680</f>
        <v>1.204</v>
      </c>
      <c r="O34" s="40" t="n">
        <f aca="false">[1]CX_PA!AL680-[1]CX_PA!AN680</f>
        <v>4712.64</v>
      </c>
      <c r="P34" s="42"/>
    </row>
    <row r="35" customFormat="false" ht="12.75" hidden="false" customHeight="false" outlineLevel="0" collapsed="false">
      <c r="B35" s="36" t="n">
        <f aca="false">[2]Documento!$A223</f>
        <v>0</v>
      </c>
      <c r="C35" s="36" t="n">
        <f aca="false">[2]Documento!$B223</f>
        <v>0</v>
      </c>
      <c r="D35" s="37" t="n">
        <f aca="false">[2]Documento!$C223</f>
        <v>0</v>
      </c>
      <c r="E35" s="38"/>
      <c r="F35" s="38" t="n">
        <f aca="false">E35</f>
        <v>0</v>
      </c>
      <c r="G35" s="39" t="e">
        <f aca="false">J35/F35</f>
        <v>#DIV/0!</v>
      </c>
      <c r="H35" s="40"/>
      <c r="I35" s="41" t="n">
        <v>0.21</v>
      </c>
      <c r="J35" s="40" t="n">
        <f aca="false">H35*I35+H35</f>
        <v>0</v>
      </c>
      <c r="K35" s="42"/>
      <c r="L35" s="37" t="n">
        <f aca="false">L34+1</f>
        <v>39413</v>
      </c>
      <c r="M35" s="38" t="n">
        <f aca="false">[1]CX_PA!AJ706-[1]CX_PA!AM706</f>
        <v>2812.62000000011</v>
      </c>
      <c r="N35" s="39" t="n">
        <f aca="false">[1]CX_PA!AK706</f>
        <v>1.204</v>
      </c>
      <c r="O35" s="40" t="n">
        <f aca="false">[1]CX_PA!AL706-[1]CX_PA!AN706</f>
        <v>3386.4</v>
      </c>
      <c r="P35" s="42"/>
    </row>
    <row r="36" customFormat="false" ht="12.75" hidden="false" customHeight="false" outlineLevel="0" collapsed="false">
      <c r="B36" s="36" t="n">
        <f aca="false">[2]Documento!$A224</f>
        <v>0</v>
      </c>
      <c r="C36" s="36" t="n">
        <f aca="false">[2]Documento!$B224</f>
        <v>0</v>
      </c>
      <c r="D36" s="37" t="n">
        <f aca="false">[2]Documento!$C224</f>
        <v>0</v>
      </c>
      <c r="E36" s="38"/>
      <c r="F36" s="38" t="n">
        <f aca="false">E36</f>
        <v>0</v>
      </c>
      <c r="G36" s="39" t="e">
        <f aca="false">J36/F36</f>
        <v>#DIV/0!</v>
      </c>
      <c r="H36" s="40"/>
      <c r="I36" s="41" t="n">
        <v>0.21</v>
      </c>
      <c r="J36" s="40" t="n">
        <f aca="false">H36*I36+H36</f>
        <v>0</v>
      </c>
      <c r="K36" s="42"/>
      <c r="L36" s="37" t="n">
        <f aca="false">L35+1</f>
        <v>39414</v>
      </c>
      <c r="M36" s="38" t="n">
        <f aca="false">[1]CX_PA!AJ732-[1]CX_PA!AM732</f>
        <v>3473.16999999993</v>
      </c>
      <c r="N36" s="39" t="n">
        <f aca="false">[1]CX_PA!AK732</f>
        <v>1.204</v>
      </c>
      <c r="O36" s="40" t="n">
        <f aca="false">[1]CX_PA!AL732-[1]CX_PA!AN732</f>
        <v>4181.69</v>
      </c>
      <c r="P36" s="42"/>
    </row>
    <row r="37" customFormat="false" ht="12.75" hidden="false" customHeight="false" outlineLevel="0" collapsed="false">
      <c r="B37" s="36" t="n">
        <f aca="false">[2]Documento!$A225</f>
        <v>0</v>
      </c>
      <c r="C37" s="36" t="n">
        <f aca="false">[2]Documento!$B225</f>
        <v>0</v>
      </c>
      <c r="D37" s="37" t="n">
        <f aca="false">[2]Documento!$C225</f>
        <v>0</v>
      </c>
      <c r="E37" s="38"/>
      <c r="F37" s="38" t="n">
        <f aca="false">E37</f>
        <v>0</v>
      </c>
      <c r="G37" s="39" t="e">
        <f aca="false">J37/F37</f>
        <v>#DIV/0!</v>
      </c>
      <c r="H37" s="40"/>
      <c r="I37" s="41" t="n">
        <v>0.21</v>
      </c>
      <c r="J37" s="40" t="n">
        <f aca="false">H37*I37+H37</f>
        <v>0</v>
      </c>
      <c r="K37" s="42"/>
      <c r="L37" s="37" t="n">
        <f aca="false">L36+1</f>
        <v>39415</v>
      </c>
      <c r="M37" s="38" t="n">
        <f aca="false">[1]CX_PA!AJ758-[1]CX_PA!AM758</f>
        <v>3286.57999999996</v>
      </c>
      <c r="N37" s="39" t="n">
        <f aca="false">[1]CX_PA!AK758</f>
        <v>1.209</v>
      </c>
      <c r="O37" s="40" t="n">
        <f aca="false">[1]CX_PA!AL758-[1]CX_PA!AN758</f>
        <v>3973.47</v>
      </c>
      <c r="P37" s="42"/>
    </row>
    <row r="38" customFormat="false" ht="12.75" hidden="false" customHeight="false" outlineLevel="0" collapsed="false">
      <c r="B38" s="36" t="n">
        <f aca="false">[2]Documento!$A226</f>
        <v>0</v>
      </c>
      <c r="C38" s="36" t="n">
        <f aca="false">[2]Documento!$B226</f>
        <v>0</v>
      </c>
      <c r="D38" s="37" t="n">
        <f aca="false">[2]Documento!$C226</f>
        <v>0</v>
      </c>
      <c r="E38" s="38"/>
      <c r="F38" s="38" t="n">
        <f aca="false">E38</f>
        <v>0</v>
      </c>
      <c r="G38" s="39" t="e">
        <f aca="false">J38/F38</f>
        <v>#DIV/0!</v>
      </c>
      <c r="H38" s="40"/>
      <c r="I38" s="41" t="n">
        <v>0.21</v>
      </c>
      <c r="J38" s="40" t="n">
        <f aca="false">H38*I38+H38</f>
        <v>0</v>
      </c>
      <c r="K38" s="42"/>
      <c r="L38" s="37" t="n">
        <f aca="false">L37+1</f>
        <v>39416</v>
      </c>
      <c r="M38" s="38" t="n">
        <f aca="false">[1]CX_PA!AJ784-[1]CX_PA!AM784+[1]CX_PA!AJ810-[1]CX_PA!AM810+[1]CX_PA!AJ836-[1]CX_PA!AM836</f>
        <v>3421.42000000004</v>
      </c>
      <c r="N38" s="39" t="n">
        <f aca="false">[1]CX_PA!AK784</f>
        <v>1.209</v>
      </c>
      <c r="O38" s="40" t="n">
        <f aca="false">[1]CX_PA!AL784-[1]CX_PA!AN784+[1]CX_PA!AL810-[1]CX_PA!AN810+[1]CX_PA!AL836-[1]CX_PA!AN836</f>
        <v>4136.5</v>
      </c>
      <c r="P38" s="42"/>
    </row>
    <row r="39" customFormat="false" ht="12.75" hidden="false" customHeight="false" outlineLevel="0" collapsed="false">
      <c r="B39" s="36" t="n">
        <f aca="false">[2]Documento!$A227</f>
        <v>0</v>
      </c>
      <c r="C39" s="36" t="n">
        <f aca="false">[2]Documento!$B227</f>
        <v>0</v>
      </c>
      <c r="D39" s="37" t="n">
        <f aca="false">[2]Documento!$C227</f>
        <v>0</v>
      </c>
      <c r="E39" s="38"/>
      <c r="F39" s="38" t="n">
        <f aca="false">E39</f>
        <v>0</v>
      </c>
      <c r="G39" s="39" t="e">
        <f aca="false">J39/F39</f>
        <v>#DIV/0!</v>
      </c>
      <c r="H39" s="40"/>
      <c r="I39" s="41" t="n">
        <v>0.21</v>
      </c>
      <c r="J39" s="40" t="n">
        <f aca="false">H39*I39+H39</f>
        <v>0</v>
      </c>
      <c r="K39" s="42"/>
      <c r="L39" s="37"/>
      <c r="M39" s="38"/>
      <c r="N39" s="39"/>
      <c r="O39" s="40"/>
      <c r="P39" s="42"/>
    </row>
    <row r="40" customFormat="false" ht="12.75" hidden="false" customHeight="false" outlineLevel="0" collapsed="false">
      <c r="B40" s="34"/>
      <c r="C40" s="34"/>
      <c r="D40" s="45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</row>
    <row r="41" customFormat="false" ht="12.75" hidden="false" customHeight="false" outlineLevel="0" collapsed="false">
      <c r="F41" s="38" t="n">
        <f aca="false">SUM(F9:F38)</f>
        <v>103369</v>
      </c>
      <c r="G41" s="47"/>
      <c r="H41" s="47"/>
      <c r="I41" s="47"/>
      <c r="J41" s="40" t="n">
        <f aca="false">SUM(J9:J38)</f>
        <v>117446.3147</v>
      </c>
      <c r="K41" s="42"/>
      <c r="L41" s="42"/>
      <c r="M41" s="38" t="n">
        <f aca="false">SUM(M9:M40)</f>
        <v>103369</v>
      </c>
      <c r="N41" s="4"/>
      <c r="O41" s="40" t="n">
        <f aca="false">SUM(O9:O40)</f>
        <v>121698.04</v>
      </c>
      <c r="P41" s="42"/>
    </row>
    <row r="42" customFormat="false" ht="12.75" hidden="false" customHeight="false" outlineLevel="0" collapsed="false">
      <c r="F42" s="48" t="n">
        <f aca="false">F41-M42</f>
        <v>0</v>
      </c>
      <c r="L42" s="46"/>
      <c r="M42" s="49" t="n">
        <f aca="false">SUM(M9:M39)</f>
        <v>103369</v>
      </c>
    </row>
  </sheetData>
  <mergeCells count="12">
    <mergeCell ref="N2:O2"/>
    <mergeCell ref="B4:O4"/>
    <mergeCell ref="B6:J6"/>
    <mergeCell ref="L6:O6"/>
    <mergeCell ref="B7:B8"/>
    <mergeCell ref="C7:C8"/>
    <mergeCell ref="D7:D8"/>
    <mergeCell ref="E7:E8"/>
    <mergeCell ref="F7:F8"/>
    <mergeCell ref="I7:I8"/>
    <mergeCell ref="L7:L8"/>
    <mergeCell ref="M7:M8"/>
  </mergeCells>
  <printOptions headings="false" gridLines="false" gridLinesSet="true" horizontalCentered="false" verticalCentered="false"/>
  <pageMargins left="0.459722222222222" right="0.747916666666667" top="0.6" bottom="0.179861111111111" header="0.379861111111111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&amp;R&amp;P/&amp;N</oddHeader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P42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1" activeCellId="0" sqref="J11"/>
    </sheetView>
  </sheetViews>
  <sheetFormatPr defaultRowHeight="12.75"/>
  <cols>
    <col collapsed="false" hidden="false" max="1" min="1" style="0" width="10.3928571428571"/>
    <col collapsed="false" hidden="false" max="2" min="2" style="0" width="11.3418367346939"/>
    <col collapsed="false" hidden="false" max="3" min="3" style="0" width="11.2040816326531"/>
    <col collapsed="false" hidden="false" max="4" min="4" style="0" width="10.530612244898"/>
    <col collapsed="false" hidden="false" max="8" min="5" style="0" width="11.4744897959184"/>
    <col collapsed="false" hidden="false" max="9" min="9" style="0" width="6.47959183673469"/>
    <col collapsed="false" hidden="false" max="10" min="10" style="0" width="11.4744897959184"/>
    <col collapsed="false" hidden="false" max="11" min="11" style="0" width="1.75510204081633"/>
    <col collapsed="false" hidden="false" max="12" min="12" style="0" width="10.530612244898"/>
    <col collapsed="false" hidden="false" max="16" min="13" style="0" width="11.4744897959184"/>
    <col collapsed="false" hidden="false" max="17" min="17" style="23" width="6.61224489795918"/>
    <col collapsed="false" hidden="false" max="1025" min="18" style="0" width="8.50510204081633"/>
  </cols>
  <sheetData>
    <row r="1" customFormat="false" ht="12.75" hidden="false" customHeight="false" outlineLevel="0" collapsed="false">
      <c r="B1" s="1"/>
      <c r="C1" s="1"/>
      <c r="D1" s="2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customFormat="false" ht="31.5" hidden="false" customHeight="false" outlineLevel="0" collapsed="false">
      <c r="B2" s="25"/>
      <c r="C2" s="25" t="s">
        <v>0</v>
      </c>
      <c r="D2" s="24"/>
      <c r="E2" s="4"/>
      <c r="F2" s="4"/>
      <c r="G2" s="26"/>
      <c r="H2" s="4"/>
      <c r="I2" s="4"/>
      <c r="J2" s="4"/>
      <c r="K2" s="4"/>
      <c r="L2" s="4"/>
      <c r="M2" s="4"/>
      <c r="N2" s="27" t="n">
        <f aca="false">'IVA S_PB 95'!N2:O2</f>
        <v>39387</v>
      </c>
      <c r="O2" s="27"/>
      <c r="P2" s="28"/>
    </row>
    <row r="3" customFormat="false" ht="16.5" hidden="false" customHeight="false" outlineLevel="0" collapsed="false">
      <c r="B3" s="1"/>
      <c r="C3" s="1"/>
      <c r="D3" s="24"/>
      <c r="E3" s="4"/>
      <c r="F3" s="4"/>
      <c r="G3" s="4"/>
      <c r="H3" s="4"/>
      <c r="I3" s="4"/>
      <c r="J3" s="4"/>
      <c r="K3" s="4"/>
      <c r="L3" s="4"/>
      <c r="M3" s="4"/>
      <c r="N3" s="4"/>
      <c r="O3" s="7"/>
      <c r="P3" s="28"/>
    </row>
    <row r="4" customFormat="false" ht="13.5" hidden="false" customHeight="false" outlineLevel="0" collapsed="false">
      <c r="B4" s="29" t="s">
        <v>29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8"/>
    </row>
    <row r="5" customFormat="false" ht="12.75" hidden="false" customHeight="false" outlineLevel="0" collapsed="false">
      <c r="B5" s="1"/>
      <c r="C5" s="1"/>
      <c r="D5" s="2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8"/>
    </row>
    <row r="6" customFormat="false" ht="12.75" hidden="false" customHeight="false" outlineLevel="0" collapsed="false">
      <c r="B6" s="30" t="s">
        <v>14</v>
      </c>
      <c r="C6" s="30"/>
      <c r="D6" s="30"/>
      <c r="E6" s="30"/>
      <c r="F6" s="30"/>
      <c r="G6" s="30"/>
      <c r="H6" s="30"/>
      <c r="I6" s="30"/>
      <c r="J6" s="30"/>
      <c r="K6" s="4"/>
      <c r="L6" s="30" t="s">
        <v>15</v>
      </c>
      <c r="M6" s="30"/>
      <c r="N6" s="30"/>
      <c r="O6" s="30"/>
      <c r="P6" s="28"/>
    </row>
    <row r="7" customFormat="false" ht="12.75" hidden="false" customHeight="false" outlineLevel="0" collapsed="false">
      <c r="B7" s="50" t="s">
        <v>16</v>
      </c>
      <c r="C7" s="50" t="s">
        <v>17</v>
      </c>
      <c r="D7" s="51" t="s">
        <v>18</v>
      </c>
      <c r="E7" s="50" t="s">
        <v>19</v>
      </c>
      <c r="F7" s="50" t="s">
        <v>20</v>
      </c>
      <c r="G7" s="52" t="s">
        <v>21</v>
      </c>
      <c r="H7" s="52" t="s">
        <v>8</v>
      </c>
      <c r="I7" s="50" t="s">
        <v>6</v>
      </c>
      <c r="J7" s="52" t="s">
        <v>8</v>
      </c>
      <c r="K7" s="34"/>
      <c r="L7" s="50" t="s">
        <v>22</v>
      </c>
      <c r="M7" s="50" t="s">
        <v>19</v>
      </c>
      <c r="N7" s="52" t="s">
        <v>23</v>
      </c>
      <c r="O7" s="33" t="s">
        <v>24</v>
      </c>
      <c r="P7" s="28"/>
    </row>
    <row r="8" customFormat="false" ht="12.75" hidden="false" customHeight="false" outlineLevel="0" collapsed="false">
      <c r="B8" s="50"/>
      <c r="C8" s="50"/>
      <c r="D8" s="51"/>
      <c r="E8" s="50"/>
      <c r="F8" s="50"/>
      <c r="G8" s="35" t="s">
        <v>25</v>
      </c>
      <c r="H8" s="35" t="s">
        <v>26</v>
      </c>
      <c r="I8" s="50"/>
      <c r="J8" s="35" t="s">
        <v>27</v>
      </c>
      <c r="K8" s="34"/>
      <c r="L8" s="50"/>
      <c r="M8" s="50"/>
      <c r="N8" s="35" t="s">
        <v>25</v>
      </c>
      <c r="O8" s="35" t="s">
        <v>5</v>
      </c>
      <c r="P8" s="28"/>
    </row>
    <row r="9" customFormat="false" ht="12.75" hidden="false" customHeight="false" outlineLevel="0" collapsed="false">
      <c r="B9" s="36" t="str">
        <f aca="false">[2]Documento!$A197</f>
        <v>Factura</v>
      </c>
      <c r="C9" s="36" t="n">
        <f aca="false">[2]Documento!$B197</f>
        <v>2230243651</v>
      </c>
      <c r="D9" s="37" t="n">
        <f aca="false">[2]Documento!$C197</f>
        <v>39388</v>
      </c>
      <c r="E9" s="38" t="n">
        <v>83</v>
      </c>
      <c r="F9" s="38" t="n">
        <f aca="false">E9</f>
        <v>83</v>
      </c>
      <c r="G9" s="39" t="n">
        <f aca="false">J9/F9</f>
        <v>0.706274698795181</v>
      </c>
      <c r="H9" s="40" t="n">
        <v>52.34</v>
      </c>
      <c r="I9" s="41" t="n">
        <v>0.12</v>
      </c>
      <c r="J9" s="40" t="n">
        <f aca="false">H9*I9+H9</f>
        <v>58.6208</v>
      </c>
      <c r="K9" s="42"/>
      <c r="L9" s="43" t="n">
        <f aca="false">N2</f>
        <v>39387</v>
      </c>
      <c r="M9" s="38" t="n">
        <f aca="false">[1]CX_PA!AJ9-[1]CX_PA!AM9+[1]CX_PA!AJ35-[1]CX_PA!AM35</f>
        <v>83.2299999999959</v>
      </c>
      <c r="N9" s="39" t="n">
        <f aca="false">[1]CX_PA!AK35</f>
        <v>0.743</v>
      </c>
      <c r="O9" s="40" t="n">
        <f aca="false">[1]CX_PA!AL9-[1]CX_PA!AN9+[1]CX_PA!AL35-[1]CX_PA!AN35</f>
        <v>61.85</v>
      </c>
      <c r="P9" s="28"/>
    </row>
    <row r="10" customFormat="false" ht="12.75" hidden="false" customHeight="false" outlineLevel="0" collapsed="false">
      <c r="B10" s="36" t="str">
        <f aca="false">[2]Documento!$A198</f>
        <v>Factura</v>
      </c>
      <c r="C10" s="36" t="n">
        <f aca="false">[2]Documento!$B198</f>
        <v>2230243651</v>
      </c>
      <c r="D10" s="37" t="n">
        <f aca="false">[2]Documento!$C198</f>
        <v>39388</v>
      </c>
      <c r="E10" s="38" t="n">
        <v>0</v>
      </c>
      <c r="F10" s="38" t="n">
        <f aca="false">E10</f>
        <v>0</v>
      </c>
      <c r="G10" s="39" t="e">
        <f aca="false">J10/F10</f>
        <v>#DIV/0!</v>
      </c>
      <c r="H10" s="40" t="n">
        <v>0</v>
      </c>
      <c r="I10" s="41" t="n">
        <v>0.12</v>
      </c>
      <c r="J10" s="40" t="n">
        <f aca="false">H10*I10+H10</f>
        <v>0</v>
      </c>
      <c r="K10" s="42"/>
      <c r="L10" s="37" t="n">
        <f aca="false">L9+1</f>
        <v>39388</v>
      </c>
      <c r="M10" s="38" t="n">
        <f aca="false">[1]CX_PA!AJ61-[1]CX_PA!AM61</f>
        <v>212.919999999998</v>
      </c>
      <c r="N10" s="39" t="n">
        <f aca="false">[1]CX_PA!AK61</f>
        <v>0.743</v>
      </c>
      <c r="O10" s="40" t="n">
        <f aca="false">[1]CX_PA!AL61-[1]CX_PA!AN61</f>
        <v>158.2</v>
      </c>
      <c r="P10" s="42"/>
    </row>
    <row r="11" customFormat="false" ht="12.75" hidden="false" customHeight="false" outlineLevel="0" collapsed="false">
      <c r="B11" s="36" t="str">
        <f aca="false">[2]Documento!$A199</f>
        <v>Factura</v>
      </c>
      <c r="C11" s="36" t="n">
        <f aca="false">[2]Documento!$B199</f>
        <v>2230247501</v>
      </c>
      <c r="D11" s="37" t="n">
        <f aca="false">[2]Documento!$C199</f>
        <v>39391</v>
      </c>
      <c r="E11" s="38" t="n">
        <v>467</v>
      </c>
      <c r="F11" s="38" t="n">
        <f aca="false">E11</f>
        <v>467</v>
      </c>
      <c r="G11" s="39" t="n">
        <f aca="false">J11/F11</f>
        <v>0.706367451820128</v>
      </c>
      <c r="H11" s="40" t="n">
        <v>294.53</v>
      </c>
      <c r="I11" s="41" t="n">
        <v>0.12</v>
      </c>
      <c r="J11" s="40" t="n">
        <f aca="false">H11*I11+H11</f>
        <v>329.8736</v>
      </c>
      <c r="K11" s="42"/>
      <c r="L11" s="37" t="n">
        <f aca="false">L10+1</f>
        <v>39389</v>
      </c>
      <c r="M11" s="38" t="n">
        <f aca="false">[1]CX_PA!AJ87-[1]CX_PA!AM87</f>
        <v>372.180000000008</v>
      </c>
      <c r="N11" s="39" t="n">
        <f aca="false">[1]CX_PA!AK87</f>
        <v>0.743</v>
      </c>
      <c r="O11" s="40" t="n">
        <f aca="false">[1]CX_PA!AL87-[1]CX_PA!AN87</f>
        <v>276.53</v>
      </c>
      <c r="P11" s="42"/>
    </row>
    <row r="12" customFormat="false" ht="12.75" hidden="false" customHeight="false" outlineLevel="0" collapsed="false">
      <c r="B12" s="36" t="str">
        <f aca="false">[2]Documento!$A200</f>
        <v>Factura</v>
      </c>
      <c r="C12" s="36" t="n">
        <f aca="false">[2]Documento!$B200</f>
        <v>2230250027</v>
      </c>
      <c r="D12" s="37" t="n">
        <f aca="false">[2]Documento!$C200</f>
        <v>39393</v>
      </c>
      <c r="E12" s="38" t="n">
        <v>501</v>
      </c>
      <c r="F12" s="38" t="n">
        <f aca="false">E12</f>
        <v>501</v>
      </c>
      <c r="G12" s="39" t="n">
        <f aca="false">J12/F12</f>
        <v>0.706360079840319</v>
      </c>
      <c r="H12" s="40" t="n">
        <v>315.97</v>
      </c>
      <c r="I12" s="41" t="n">
        <v>0.12</v>
      </c>
      <c r="J12" s="40" t="n">
        <f aca="false">H12*I12+H12</f>
        <v>353.8864</v>
      </c>
      <c r="K12" s="42"/>
      <c r="L12" s="37" t="n">
        <f aca="false">L11+1</f>
        <v>39390</v>
      </c>
      <c r="M12" s="38" t="n">
        <f aca="false">[1]CX_PA!AJ113-[1]CX_PA!AM113</f>
        <v>54.3800000000047</v>
      </c>
      <c r="N12" s="39" t="n">
        <f aca="false">[1]CX_PA!AK113</f>
        <v>0.743</v>
      </c>
      <c r="O12" s="40" t="n">
        <f aca="false">[1]CX_PA!AL113-[1]CX_PA!AN113</f>
        <v>40.4</v>
      </c>
      <c r="P12" s="42"/>
    </row>
    <row r="13" customFormat="false" ht="12.75" hidden="false" customHeight="false" outlineLevel="0" collapsed="false">
      <c r="B13" s="36" t="str">
        <f aca="false">[2]Documento!$A201</f>
        <v>Factura</v>
      </c>
      <c r="C13" s="36" t="n">
        <f aca="false">[2]Documento!$B201</f>
        <v>2230250027</v>
      </c>
      <c r="D13" s="37" t="n">
        <f aca="false">[2]Documento!$C201</f>
        <v>39393</v>
      </c>
      <c r="E13" s="38" t="n">
        <v>345</v>
      </c>
      <c r="F13" s="38" t="n">
        <f aca="false">E13</f>
        <v>345</v>
      </c>
      <c r="G13" s="39" t="n">
        <f aca="false">J13/F13</f>
        <v>0.716345507246377</v>
      </c>
      <c r="H13" s="40" t="n">
        <v>220.66</v>
      </c>
      <c r="I13" s="41" t="n">
        <v>0.12</v>
      </c>
      <c r="J13" s="40" t="n">
        <f aca="false">H13*I13+H13</f>
        <v>247.1392</v>
      </c>
      <c r="K13" s="42"/>
      <c r="L13" s="37" t="n">
        <f aca="false">L12+1</f>
        <v>39391</v>
      </c>
      <c r="M13" s="38" t="n">
        <f aca="false">[1]CX_PA!AJ139-[1]CX_PA!AM139</f>
        <v>328.719999999987</v>
      </c>
      <c r="N13" s="39" t="n">
        <f aca="false">[1]CX_PA!AK139</f>
        <v>0.743</v>
      </c>
      <c r="O13" s="40" t="n">
        <f aca="false">[1]CX_PA!AL139-[1]CX_PA!AN139</f>
        <v>244.23</v>
      </c>
      <c r="P13" s="42"/>
    </row>
    <row r="14" customFormat="false" ht="12.75" hidden="false" customHeight="false" outlineLevel="0" collapsed="false">
      <c r="B14" s="36" t="str">
        <f aca="false">[2]Documento!$A202</f>
        <v>Factura</v>
      </c>
      <c r="C14" s="36" t="n">
        <f aca="false">[2]Documento!$B202</f>
        <v>2230252666</v>
      </c>
      <c r="D14" s="37" t="n">
        <f aca="false">[2]Documento!$C202</f>
        <v>39395</v>
      </c>
      <c r="E14" s="38" t="n">
        <v>763</v>
      </c>
      <c r="F14" s="38" t="n">
        <f aca="false">E14</f>
        <v>763</v>
      </c>
      <c r="G14" s="39" t="n">
        <f aca="false">J14/F14</f>
        <v>0.716359633027523</v>
      </c>
      <c r="H14" s="40" t="n">
        <v>488.02</v>
      </c>
      <c r="I14" s="41" t="n">
        <v>0.12</v>
      </c>
      <c r="J14" s="40" t="n">
        <f aca="false">H14*I14+H14</f>
        <v>546.5824</v>
      </c>
      <c r="K14" s="42"/>
      <c r="L14" s="37" t="n">
        <f aca="false">L13+1</f>
        <v>39392</v>
      </c>
      <c r="M14" s="38" t="n">
        <f aca="false">[1]CX_PA!AJ165-[1]CX_PA!AM165</f>
        <v>344.630000000005</v>
      </c>
      <c r="N14" s="39" t="n">
        <f aca="false">[1]CX_PA!AK165</f>
        <v>0.753</v>
      </c>
      <c r="O14" s="40" t="n">
        <f aca="false">[1]CX_PA!AL165-[1]CX_PA!AN165</f>
        <v>259.51</v>
      </c>
      <c r="P14" s="42"/>
    </row>
    <row r="15" customFormat="false" ht="12.75" hidden="false" customHeight="false" outlineLevel="0" collapsed="false">
      <c r="B15" s="36" t="str">
        <f aca="false">[2]Documento!$A203</f>
        <v>Factura</v>
      </c>
      <c r="C15" s="36" t="n">
        <f aca="false">[2]Documento!$B203</f>
        <v>2230254373</v>
      </c>
      <c r="D15" s="37" t="n">
        <f aca="false">[2]Documento!$C203</f>
        <v>39398</v>
      </c>
      <c r="E15" s="38" t="n">
        <v>367</v>
      </c>
      <c r="F15" s="38" t="n">
        <f aca="false">E15</f>
        <v>367</v>
      </c>
      <c r="G15" s="39" t="n">
        <f aca="false">J15/F15</f>
        <v>0.716372752043597</v>
      </c>
      <c r="H15" s="40" t="n">
        <v>234.74</v>
      </c>
      <c r="I15" s="41" t="n">
        <v>0.12</v>
      </c>
      <c r="J15" s="40" t="n">
        <f aca="false">H15*I15+H15</f>
        <v>262.9088</v>
      </c>
      <c r="K15" s="42"/>
      <c r="L15" s="37" t="n">
        <f aca="false">L14+1</f>
        <v>39393</v>
      </c>
      <c r="M15" s="38" t="n">
        <f aca="false">[1]CX_PA!AJ191-[1]CX_PA!AM191</f>
        <v>197.529999999999</v>
      </c>
      <c r="N15" s="39" t="n">
        <f aca="false">[1]CX_PA!AK191</f>
        <v>0.753</v>
      </c>
      <c r="O15" s="40" t="n">
        <f aca="false">[1]CX_PA!AL191-[1]CX_PA!AN191</f>
        <v>148.74</v>
      </c>
      <c r="P15" s="42"/>
    </row>
    <row r="16" customFormat="false" ht="12.75" hidden="false" customHeight="false" outlineLevel="0" collapsed="false">
      <c r="B16" s="36" t="str">
        <f aca="false">[2]Documento!$A204</f>
        <v>Factura</v>
      </c>
      <c r="C16" s="36" t="n">
        <f aca="false">[2]Documento!$B204</f>
        <v>2230254373</v>
      </c>
      <c r="D16" s="37" t="n">
        <f aca="false">[2]Documento!$C204</f>
        <v>39398</v>
      </c>
      <c r="E16" s="38" t="n">
        <v>310</v>
      </c>
      <c r="F16" s="38" t="n">
        <f aca="false">E16</f>
        <v>310</v>
      </c>
      <c r="G16" s="39" t="n">
        <f aca="false">J16/F16</f>
        <v>0.730384516129032</v>
      </c>
      <c r="H16" s="40" t="n">
        <v>202.16</v>
      </c>
      <c r="I16" s="41" t="n">
        <v>0.12</v>
      </c>
      <c r="J16" s="40" t="n">
        <f aca="false">H16*I16+H16</f>
        <v>226.4192</v>
      </c>
      <c r="K16" s="42"/>
      <c r="L16" s="37" t="n">
        <f aca="false">L15+1</f>
        <v>39394</v>
      </c>
      <c r="M16" s="38" t="n">
        <f aca="false">[1]CX_PA!AJ217-[1]CX_PA!AM217</f>
        <v>565.730000000011</v>
      </c>
      <c r="N16" s="39" t="n">
        <f aca="false">[1]CX_PA!AK217</f>
        <v>0.753</v>
      </c>
      <c r="O16" s="40" t="n">
        <f aca="false">[1]CX_PA!AL217-[1]CX_PA!AN217</f>
        <v>426</v>
      </c>
      <c r="P16" s="42"/>
    </row>
    <row r="17" customFormat="false" ht="12.75" hidden="false" customHeight="false" outlineLevel="0" collapsed="false">
      <c r="B17" s="36" t="str">
        <f aca="false">[2]Documento!$A205</f>
        <v>Factura</v>
      </c>
      <c r="C17" s="36" t="n">
        <f aca="false">[2]Documento!$B205</f>
        <v>2230256925</v>
      </c>
      <c r="D17" s="37" t="n">
        <f aca="false">[2]Documento!$C205</f>
        <v>39400</v>
      </c>
      <c r="E17" s="38" t="n">
        <v>660</v>
      </c>
      <c r="F17" s="38" t="n">
        <f aca="false">E17</f>
        <v>660</v>
      </c>
      <c r="G17" s="39" t="n">
        <f aca="false">J17/F17</f>
        <v>0.730358787878788</v>
      </c>
      <c r="H17" s="40" t="n">
        <v>430.39</v>
      </c>
      <c r="I17" s="41" t="n">
        <v>0.12</v>
      </c>
      <c r="J17" s="40" t="n">
        <f aca="false">H17*I17+H17</f>
        <v>482.0368</v>
      </c>
      <c r="K17" s="42"/>
      <c r="L17" s="37" t="n">
        <f aca="false">L16+1</f>
        <v>39395</v>
      </c>
      <c r="M17" s="38" t="n">
        <f aca="false">[1]CX_PA!AJ243-[1]CX_PA!AM243</f>
        <v>366.609999999986</v>
      </c>
      <c r="N17" s="39" t="n">
        <f aca="false">[1]CX_PA!AK243</f>
        <v>0.753</v>
      </c>
      <c r="O17" s="40" t="n">
        <f aca="false">[1]CX_PA!AL243-[1]CX_PA!AN243</f>
        <v>276.06</v>
      </c>
      <c r="P17" s="42"/>
    </row>
    <row r="18" customFormat="false" ht="12.75" hidden="false" customHeight="false" outlineLevel="0" collapsed="false">
      <c r="B18" s="36" t="str">
        <f aca="false">[2]Documento!$A206</f>
        <v>Factura</v>
      </c>
      <c r="C18" s="36" t="n">
        <f aca="false">[2]Documento!$B206</f>
        <v>2230256925</v>
      </c>
      <c r="D18" s="37" t="n">
        <f aca="false">[2]Documento!$C206</f>
        <v>39400</v>
      </c>
      <c r="E18" s="38" t="n">
        <v>0</v>
      </c>
      <c r="F18" s="38" t="n">
        <f aca="false">E18</f>
        <v>0</v>
      </c>
      <c r="G18" s="39" t="e">
        <f aca="false">J18/F18</f>
        <v>#DIV/0!</v>
      </c>
      <c r="H18" s="40" t="n">
        <v>0</v>
      </c>
      <c r="I18" s="41" t="n">
        <v>0.12</v>
      </c>
      <c r="J18" s="40" t="n">
        <f aca="false">H18*I18+H18</f>
        <v>0</v>
      </c>
      <c r="K18" s="42"/>
      <c r="L18" s="37" t="n">
        <f aca="false">L17+1</f>
        <v>39396</v>
      </c>
      <c r="M18" s="38" t="n">
        <f aca="false">[1]CX_PA!AJ269-[1]CX_PA!AM269</f>
        <v>231.150000000009</v>
      </c>
      <c r="N18" s="39" t="n">
        <f aca="false">[1]CX_PA!AK269</f>
        <v>0.767</v>
      </c>
      <c r="O18" s="40" t="n">
        <f aca="false">[1]CX_PA!AL269-[1]CX_PA!AN269</f>
        <v>177.29</v>
      </c>
      <c r="P18" s="44"/>
    </row>
    <row r="19" customFormat="false" ht="12.75" hidden="false" customHeight="false" outlineLevel="0" collapsed="false">
      <c r="B19" s="36" t="str">
        <f aca="false">[2]Documento!$A207</f>
        <v>Factura</v>
      </c>
      <c r="C19" s="36" t="n">
        <f aca="false">[2]Documento!$B207</f>
        <v>2230262380</v>
      </c>
      <c r="D19" s="37" t="n">
        <f aca="false">[2]Documento!$C207</f>
        <v>39402</v>
      </c>
      <c r="E19" s="38" t="n">
        <v>172</v>
      </c>
      <c r="F19" s="38" t="n">
        <f aca="false">E19</f>
        <v>172</v>
      </c>
      <c r="G19" s="39" t="n">
        <f aca="false">J19/F19</f>
        <v>0.730344186046512</v>
      </c>
      <c r="H19" s="40" t="n">
        <v>112.16</v>
      </c>
      <c r="I19" s="41" t="n">
        <v>0.12</v>
      </c>
      <c r="J19" s="40" t="n">
        <f aca="false">H19*I19+H19</f>
        <v>125.6192</v>
      </c>
      <c r="K19" s="42"/>
      <c r="L19" s="37" t="n">
        <f aca="false">L18+1</f>
        <v>39397</v>
      </c>
      <c r="M19" s="38" t="n">
        <f aca="false">[1]CX_PA!AJ295-[1]CX_PA!AM295</f>
        <v>78.8899999999994</v>
      </c>
      <c r="N19" s="39" t="n">
        <f aca="false">[1]CX_PA!AK295</f>
        <v>0.767</v>
      </c>
      <c r="O19" s="40" t="n">
        <f aca="false">[1]CX_PA!AL295-[1]CX_PA!AN295</f>
        <v>60.51</v>
      </c>
      <c r="P19" s="42"/>
    </row>
    <row r="20" customFormat="false" ht="12.75" hidden="false" customHeight="false" outlineLevel="0" collapsed="false">
      <c r="B20" s="36" t="str">
        <f aca="false">[2]Documento!$A208</f>
        <v>Factura</v>
      </c>
      <c r="C20" s="36" t="n">
        <f aca="false">[2]Documento!$B208</f>
        <v>2230262380</v>
      </c>
      <c r="D20" s="37" t="n">
        <f aca="false">[2]Documento!$C208</f>
        <v>39402</v>
      </c>
      <c r="E20" s="38" t="n">
        <v>274</v>
      </c>
      <c r="F20" s="38" t="n">
        <f aca="false">E20</f>
        <v>274</v>
      </c>
      <c r="G20" s="39" t="n">
        <f aca="false">J20/F20</f>
        <v>0.760332846715328</v>
      </c>
      <c r="H20" s="40" t="n">
        <v>186.01</v>
      </c>
      <c r="I20" s="41" t="n">
        <v>0.12</v>
      </c>
      <c r="J20" s="40" t="n">
        <f aca="false">H20*I20+H20</f>
        <v>208.3312</v>
      </c>
      <c r="K20" s="42"/>
      <c r="L20" s="37" t="n">
        <f aca="false">L19+1</f>
        <v>39398</v>
      </c>
      <c r="M20" s="38" t="n">
        <f aca="false">[1]CX_PA!AJ321-[1]CX_PA!AM321</f>
        <v>439.279999999999</v>
      </c>
      <c r="N20" s="39" t="n">
        <f aca="false">[1]CX_PA!AK321</f>
        <v>0.767</v>
      </c>
      <c r="O20" s="40" t="n">
        <f aca="false">[1]CX_PA!AL321-[1]CX_PA!AN321</f>
        <v>336.93</v>
      </c>
      <c r="P20" s="42"/>
    </row>
    <row r="21" customFormat="false" ht="12.75" hidden="false" customHeight="false" outlineLevel="0" collapsed="false">
      <c r="B21" s="36" t="str">
        <f aca="false">[2]Documento!$A209</f>
        <v>Factura</v>
      </c>
      <c r="C21" s="36" t="n">
        <f aca="false">[2]Documento!$B209</f>
        <v>2230262380</v>
      </c>
      <c r="D21" s="37" t="n">
        <f aca="false">[2]Documento!$C209</f>
        <v>39405</v>
      </c>
      <c r="E21" s="38" t="n">
        <v>396</v>
      </c>
      <c r="F21" s="38" t="n">
        <f aca="false">E21</f>
        <v>396</v>
      </c>
      <c r="G21" s="39" t="n">
        <f aca="false">J21/F21</f>
        <v>0.760355555555556</v>
      </c>
      <c r="H21" s="40" t="n">
        <v>268.84</v>
      </c>
      <c r="I21" s="41" t="n">
        <v>0.12</v>
      </c>
      <c r="J21" s="40" t="n">
        <f aca="false">H21*I21+H21</f>
        <v>301.1008</v>
      </c>
      <c r="K21" s="42"/>
      <c r="L21" s="37" t="n">
        <f aca="false">L20+1</f>
        <v>39399</v>
      </c>
      <c r="M21" s="38" t="n">
        <f aca="false">[1]CX_PA!AJ347-[1]CX_PA!AM347</f>
        <v>220.559999999998</v>
      </c>
      <c r="N21" s="39" t="n">
        <f aca="false">[1]CX_PA!AK347</f>
        <v>0.767</v>
      </c>
      <c r="O21" s="40" t="n">
        <f aca="false">[1]CX_PA!AL347-[1]CX_PA!AN347</f>
        <v>169.16</v>
      </c>
      <c r="P21" s="44"/>
    </row>
    <row r="22" customFormat="false" ht="12.75" hidden="false" customHeight="false" outlineLevel="0" collapsed="false">
      <c r="B22" s="36" t="str">
        <f aca="false">[2]Documento!$A210</f>
        <v>Factura</v>
      </c>
      <c r="C22" s="36" t="n">
        <f aca="false">[2]Documento!$B210</f>
        <v>2230262380</v>
      </c>
      <c r="D22" s="37" t="n">
        <f aca="false">[2]Documento!$C210</f>
        <v>39405</v>
      </c>
      <c r="E22" s="38" t="n">
        <v>0</v>
      </c>
      <c r="F22" s="38" t="n">
        <f aca="false">E22</f>
        <v>0</v>
      </c>
      <c r="G22" s="39" t="e">
        <f aca="false">J22/F22</f>
        <v>#DIV/0!</v>
      </c>
      <c r="H22" s="40" t="n">
        <v>0</v>
      </c>
      <c r="I22" s="41" t="n">
        <v>0.12</v>
      </c>
      <c r="J22" s="40" t="n">
        <f aca="false">H22*I22+H22</f>
        <v>0</v>
      </c>
      <c r="K22" s="42"/>
      <c r="L22" s="37" t="n">
        <f aca="false">L21+1</f>
        <v>39400</v>
      </c>
      <c r="M22" s="38" t="n">
        <f aca="false">[1]CX_PA!AJ373-[1]CX_PA!AM373</f>
        <v>172.279999999999</v>
      </c>
      <c r="N22" s="39" t="n">
        <f aca="false">[1]CX_PA!AK373</f>
        <v>0.767</v>
      </c>
      <c r="O22" s="40" t="n">
        <f aca="false">[1]CX_PA!AL373-[1]CX_PA!AN373</f>
        <v>132.15</v>
      </c>
      <c r="P22" s="42"/>
    </row>
    <row r="23" customFormat="false" ht="12.75" hidden="false" customHeight="false" outlineLevel="0" collapsed="false">
      <c r="B23" s="36" t="str">
        <f aca="false">[2]Documento!$A211</f>
        <v>Factura</v>
      </c>
      <c r="C23" s="36" t="n">
        <f aca="false">[2]Documento!$B211</f>
        <v>2230266349</v>
      </c>
      <c r="D23" s="37" t="n">
        <f aca="false">[2]Documento!$C211</f>
        <v>39407</v>
      </c>
      <c r="E23" s="38" t="n">
        <v>463</v>
      </c>
      <c r="F23" s="38" t="n">
        <f aca="false">E23</f>
        <v>463</v>
      </c>
      <c r="G23" s="39" t="n">
        <f aca="false">J23/F23</f>
        <v>0.760366306695464</v>
      </c>
      <c r="H23" s="40" t="n">
        <v>314.33</v>
      </c>
      <c r="I23" s="41" t="n">
        <v>0.12</v>
      </c>
      <c r="J23" s="40" t="n">
        <f aca="false">H23*I23+H23</f>
        <v>352.0496</v>
      </c>
      <c r="K23" s="42"/>
      <c r="L23" s="37" t="n">
        <f aca="false">L22+1</f>
        <v>39401</v>
      </c>
      <c r="M23" s="38" t="n">
        <f aca="false">[1]CX_PA!AJ399-[1]CX_PA!AM399</f>
        <v>192</v>
      </c>
      <c r="N23" s="39" t="n">
        <f aca="false">[1]CX_PA!AK399</f>
        <v>0.797</v>
      </c>
      <c r="O23" s="40" t="n">
        <f aca="false">[1]CX_PA!AL399-[1]CX_PA!AN399</f>
        <v>153.02</v>
      </c>
      <c r="P23" s="42"/>
    </row>
    <row r="24" customFormat="false" ht="12.75" hidden="false" customHeight="false" outlineLevel="0" collapsed="false">
      <c r="B24" s="36" t="str">
        <f aca="false">[2]Documento!$A212</f>
        <v>Factura</v>
      </c>
      <c r="C24" s="36" t="n">
        <f aca="false">[2]Documento!$B212</f>
        <v>2230268931</v>
      </c>
      <c r="D24" s="37" t="n">
        <f aca="false">[2]Documento!$C212</f>
        <v>39409</v>
      </c>
      <c r="E24" s="38" t="n">
        <v>264</v>
      </c>
      <c r="F24" s="38" t="n">
        <f aca="false">E24</f>
        <v>264</v>
      </c>
      <c r="G24" s="39" t="n">
        <f aca="false">J24/F24</f>
        <v>0.760369696969697</v>
      </c>
      <c r="H24" s="40" t="n">
        <v>179.23</v>
      </c>
      <c r="I24" s="41" t="n">
        <v>0.12</v>
      </c>
      <c r="J24" s="40" t="n">
        <f aca="false">H24*I24+H24</f>
        <v>200.7376</v>
      </c>
      <c r="K24" s="42"/>
      <c r="L24" s="37" t="n">
        <f aca="false">L23+1</f>
        <v>39402</v>
      </c>
      <c r="M24" s="38" t="n">
        <f aca="false">[1]CX_PA!AJ425-[1]CX_PA!AM425</f>
        <v>275.360000000001</v>
      </c>
      <c r="N24" s="39" t="n">
        <f aca="false">[1]CX_PA!AK425</f>
        <v>0.797</v>
      </c>
      <c r="O24" s="40" t="n">
        <f aca="false">[1]CX_PA!AL425-[1]CX_PA!AN425</f>
        <v>219.47</v>
      </c>
      <c r="P24" s="42"/>
    </row>
    <row r="25" customFormat="false" ht="12.75" hidden="false" customHeight="false" outlineLevel="0" collapsed="false">
      <c r="B25" s="36" t="str">
        <f aca="false">[2]Documento!$A213</f>
        <v>Factura</v>
      </c>
      <c r="C25" s="36" t="n">
        <f aca="false">[2]Documento!$B213</f>
        <v>2230268931</v>
      </c>
      <c r="D25" s="37" t="n">
        <f aca="false">[2]Documento!$C213</f>
        <v>39409</v>
      </c>
      <c r="E25" s="38" t="n">
        <v>407</v>
      </c>
      <c r="F25" s="38" t="n">
        <f aca="false">E25</f>
        <v>407</v>
      </c>
      <c r="G25" s="39" t="n">
        <f aca="false">J25/F25</f>
        <v>0.765342506142506</v>
      </c>
      <c r="H25" s="40" t="n">
        <v>278.12</v>
      </c>
      <c r="I25" s="41" t="n">
        <v>0.12</v>
      </c>
      <c r="J25" s="40" t="n">
        <f aca="false">H25*I25+H25</f>
        <v>311.4944</v>
      </c>
      <c r="K25" s="42"/>
      <c r="L25" s="37" t="n">
        <f aca="false">L24+1</f>
        <v>39403</v>
      </c>
      <c r="M25" s="38" t="n">
        <f aca="false">[1]CX_PA!AJ451-[1]CX_PA!AM451</f>
        <v>129.830000000002</v>
      </c>
      <c r="N25" s="39" t="n">
        <f aca="false">[1]CX_PA!AK451</f>
        <v>0.797</v>
      </c>
      <c r="O25" s="40" t="n">
        <f aca="false">[1]CX_PA!AL451-[1]CX_PA!AN451</f>
        <v>103.48</v>
      </c>
      <c r="P25" s="42"/>
    </row>
    <row r="26" customFormat="false" ht="12.75" hidden="false" customHeight="false" outlineLevel="0" collapsed="false">
      <c r="B26" s="36" t="str">
        <f aca="false">[2]Documento!$A214</f>
        <v>Factura</v>
      </c>
      <c r="C26" s="36" t="n">
        <f aca="false">[2]Documento!$B214</f>
        <v>2230270902</v>
      </c>
      <c r="D26" s="37" t="n">
        <f aca="false">[2]Documento!$C214</f>
        <v>39412</v>
      </c>
      <c r="E26" s="38" t="n">
        <v>795</v>
      </c>
      <c r="F26" s="38" t="n">
        <f aca="false">E26</f>
        <v>795</v>
      </c>
      <c r="G26" s="39" t="n">
        <f aca="false">J26/F26</f>
        <v>0.765361509433962</v>
      </c>
      <c r="H26" s="40" t="n">
        <v>543.27</v>
      </c>
      <c r="I26" s="41" t="n">
        <v>0.12</v>
      </c>
      <c r="J26" s="40" t="n">
        <f aca="false">H26*I26+H26</f>
        <v>608.4624</v>
      </c>
      <c r="K26" s="42"/>
      <c r="L26" s="37" t="n">
        <f aca="false">L25+1</f>
        <v>39404</v>
      </c>
      <c r="M26" s="38" t="n">
        <f aca="false">[1]CX_PA!AJ477-[1]CX_PA!AM477</f>
        <v>72.9100000000035</v>
      </c>
      <c r="N26" s="39" t="n">
        <f aca="false">[1]CX_PA!AK477</f>
        <v>0.797</v>
      </c>
      <c r="O26" s="40" t="n">
        <f aca="false">[1]CX_PA!AL477-[1]CX_PA!AN477</f>
        <v>58.11</v>
      </c>
      <c r="P26" s="42"/>
    </row>
    <row r="27" customFormat="false" ht="12.75" hidden="false" customHeight="false" outlineLevel="0" collapsed="false">
      <c r="B27" s="36" t="str">
        <f aca="false">[2]Documento!$A215</f>
        <v>Factura</v>
      </c>
      <c r="C27" s="36" t="n">
        <f aca="false">[2]Documento!$B215</f>
        <v>2230273399</v>
      </c>
      <c r="D27" s="37" t="n">
        <f aca="false">[2]Documento!$C215</f>
        <v>39414</v>
      </c>
      <c r="E27" s="38" t="n">
        <v>653</v>
      </c>
      <c r="F27" s="38" t="n">
        <f aca="false">E27</f>
        <v>653</v>
      </c>
      <c r="G27" s="39" t="n">
        <f aca="false">J27/F27</f>
        <v>0.765356202143951</v>
      </c>
      <c r="H27" s="40" t="n">
        <v>446.23</v>
      </c>
      <c r="I27" s="41" t="n">
        <v>0.12</v>
      </c>
      <c r="J27" s="40" t="n">
        <f aca="false">H27*I27+H27</f>
        <v>499.7776</v>
      </c>
      <c r="K27" s="42"/>
      <c r="L27" s="37" t="n">
        <f aca="false">L26+1</f>
        <v>39405</v>
      </c>
      <c r="M27" s="38" t="n">
        <f aca="false">[1]CX_PA!AJ503-[1]CX_PA!AM503</f>
        <v>297.910000000003</v>
      </c>
      <c r="N27" s="39" t="n">
        <f aca="false">[1]CX_PA!AK503</f>
        <v>0.797</v>
      </c>
      <c r="O27" s="40" t="n">
        <f aca="false">[1]CX_PA!AL503-[1]CX_PA!AN503</f>
        <v>237.44</v>
      </c>
      <c r="P27" s="42"/>
    </row>
    <row r="28" customFormat="false" ht="12.75" hidden="false" customHeight="false" outlineLevel="0" collapsed="false">
      <c r="B28" s="36" t="str">
        <f aca="false">[2]Documento!$A216</f>
        <v>Nota de Crédito</v>
      </c>
      <c r="C28" s="36" t="n">
        <f aca="false">[2]Documento!$B216</f>
        <v>2203505489</v>
      </c>
      <c r="D28" s="37" t="n">
        <f aca="false">[2]Documento!$C216</f>
        <v>39409</v>
      </c>
      <c r="E28" s="38" t="n">
        <v>0</v>
      </c>
      <c r="F28" s="38" t="n">
        <f aca="false">E28</f>
        <v>0</v>
      </c>
      <c r="G28" s="39" t="e">
        <f aca="false">J28/F28</f>
        <v>#DIV/0!</v>
      </c>
      <c r="H28" s="40" t="n">
        <v>0</v>
      </c>
      <c r="I28" s="41" t="n">
        <v>0.12</v>
      </c>
      <c r="J28" s="40" t="n">
        <f aca="false">H28*I28+H28</f>
        <v>0</v>
      </c>
      <c r="K28" s="42"/>
      <c r="L28" s="37" t="n">
        <f aca="false">L27+1</f>
        <v>39406</v>
      </c>
      <c r="M28" s="38" t="n">
        <f aca="false">[1]CX_PA!AJ529-[1]CX_PA!AM529</f>
        <v>165.110000000001</v>
      </c>
      <c r="N28" s="39" t="n">
        <f aca="false">[1]CX_PA!AK529</f>
        <v>0.797</v>
      </c>
      <c r="O28" s="40" t="n">
        <f aca="false">[1]CX_PA!AL529-[1]CX_PA!AN529</f>
        <v>131.6</v>
      </c>
      <c r="P28" s="42"/>
    </row>
    <row r="29" customFormat="false" ht="12.75" hidden="false" customHeight="false" outlineLevel="0" collapsed="false">
      <c r="B29" s="36" t="str">
        <f aca="false">[2]Documento!$A217</f>
        <v>Factura</v>
      </c>
      <c r="C29" s="36" t="n">
        <f aca="false">[2]Documento!$B217</f>
        <v>2230276932</v>
      </c>
      <c r="D29" s="37" t="n">
        <f aca="false">[2]Documento!$C217</f>
        <v>39416</v>
      </c>
      <c r="E29" s="38" t="n">
        <v>774</v>
      </c>
      <c r="F29" s="38" t="n">
        <f aca="false">E29</f>
        <v>774</v>
      </c>
      <c r="G29" s="39" t="n">
        <f aca="false">J29/F29</f>
        <v>0.765362273901809</v>
      </c>
      <c r="H29" s="40" t="n">
        <v>528.92</v>
      </c>
      <c r="I29" s="41" t="n">
        <v>0.12</v>
      </c>
      <c r="J29" s="40" t="n">
        <f aca="false">H29*I29+H29</f>
        <v>592.3904</v>
      </c>
      <c r="K29" s="42"/>
      <c r="L29" s="37" t="n">
        <f aca="false">L28+1</f>
        <v>39407</v>
      </c>
      <c r="M29" s="38" t="n">
        <f aca="false">[1]CX_PA!AJ555-[1]CX_PA!AM555</f>
        <v>264.089999999997</v>
      </c>
      <c r="N29" s="39" t="n">
        <f aca="false">[1]CX_PA!AK555</f>
        <v>0.797</v>
      </c>
      <c r="O29" s="40" t="n">
        <f aca="false">[1]CX_PA!AL555-[1]CX_PA!AN555</f>
        <v>210.48</v>
      </c>
      <c r="P29" s="42"/>
    </row>
    <row r="30" customFormat="false" ht="12.75" hidden="false" customHeight="false" outlineLevel="0" collapsed="false">
      <c r="B30" s="36" t="str">
        <f aca="false">[2]Documento!$A218</f>
        <v>Factura</v>
      </c>
      <c r="C30" s="36" t="n">
        <f aca="false">[2]Documento!$B218</f>
        <v>2230276932</v>
      </c>
      <c r="D30" s="37" t="n">
        <f aca="false">[2]Documento!$C218</f>
        <v>39416</v>
      </c>
      <c r="E30" s="38" t="n">
        <v>227</v>
      </c>
      <c r="F30" s="38" t="n">
        <f aca="false">E30</f>
        <v>227</v>
      </c>
      <c r="G30" s="39" t="n">
        <f aca="false">J30/F30</f>
        <v>0.772355947136564</v>
      </c>
      <c r="H30" s="40" t="n">
        <v>156.54</v>
      </c>
      <c r="I30" s="41" t="n">
        <v>0.12</v>
      </c>
      <c r="J30" s="40" t="n">
        <f aca="false">H30*I30+H30</f>
        <v>175.3248</v>
      </c>
      <c r="K30" s="42"/>
      <c r="L30" s="37" t="n">
        <f aca="false">L29+1</f>
        <v>39408</v>
      </c>
      <c r="M30" s="38" t="n">
        <f aca="false">[1]CX_PA!AJ581-[1]CX_PA!AM581</f>
        <v>300.25</v>
      </c>
      <c r="N30" s="39" t="n">
        <f aca="false">[1]CX_PA!AK581</f>
        <v>0.802</v>
      </c>
      <c r="O30" s="40" t="n">
        <f aca="false">[1]CX_PA!AL581-[1]CX_PA!AN581</f>
        <v>240.8</v>
      </c>
      <c r="P30" s="42"/>
    </row>
    <row r="31" customFormat="false" ht="12.75" hidden="false" customHeight="false" outlineLevel="0" collapsed="false">
      <c r="B31" s="36" t="str">
        <f aca="false">[2]Documento!$A219</f>
        <v>Factura</v>
      </c>
      <c r="C31" s="36" t="n">
        <f aca="false">[2]Documento!$B219</f>
        <v>2230278500</v>
      </c>
      <c r="D31" s="37" t="n">
        <f aca="false">[2]Documento!$C219</f>
        <v>39416</v>
      </c>
      <c r="E31" s="38" t="n">
        <v>267</v>
      </c>
      <c r="F31" s="38" t="n">
        <f aca="false">E31</f>
        <v>267</v>
      </c>
      <c r="G31" s="39" t="n">
        <f aca="false">J31/F31</f>
        <v>0.772338576779026</v>
      </c>
      <c r="H31" s="40" t="n">
        <v>184.12</v>
      </c>
      <c r="I31" s="41" t="n">
        <v>0.12</v>
      </c>
      <c r="J31" s="40" t="n">
        <f aca="false">H31*I31+H31</f>
        <v>206.2144</v>
      </c>
      <c r="K31" s="42"/>
      <c r="L31" s="37" t="n">
        <f aca="false">L30+1</f>
        <v>39409</v>
      </c>
      <c r="M31" s="38" t="n">
        <f aca="false">[1]CX_PA!AJ607-[1]CX_PA!AM607</f>
        <v>347.279999999999</v>
      </c>
      <c r="N31" s="39" t="n">
        <f aca="false">[1]CX_PA!AK607</f>
        <v>0.802</v>
      </c>
      <c r="O31" s="40" t="n">
        <f aca="false">[1]CX_PA!AL607-[1]CX_PA!AN607</f>
        <v>278.51</v>
      </c>
      <c r="P31" s="42"/>
    </row>
    <row r="32" customFormat="false" ht="12.75" hidden="false" customHeight="false" outlineLevel="0" collapsed="false">
      <c r="B32" s="36" t="str">
        <f aca="false">[2]Documento!$A220</f>
        <v>Nota de Crédito</v>
      </c>
      <c r="C32" s="36" t="n">
        <f aca="false">[2]Documento!$B220</f>
        <v>2203509942</v>
      </c>
      <c r="D32" s="37" t="n">
        <f aca="false">[2]Documento!$C220</f>
        <v>39416</v>
      </c>
      <c r="E32" s="38" t="n">
        <v>0</v>
      </c>
      <c r="F32" s="38" t="n">
        <f aca="false">E32</f>
        <v>0</v>
      </c>
      <c r="G32" s="39" t="e">
        <f aca="false">J32/F32</f>
        <v>#DIV/0!</v>
      </c>
      <c r="H32" s="40" t="n">
        <v>0</v>
      </c>
      <c r="I32" s="41" t="n">
        <v>0.12</v>
      </c>
      <c r="J32" s="40" t="n">
        <f aca="false">H32*I32+H32</f>
        <v>0</v>
      </c>
      <c r="K32" s="42"/>
      <c r="L32" s="37" t="n">
        <f aca="false">L31+1</f>
        <v>39410</v>
      </c>
      <c r="M32" s="38" t="n">
        <f aca="false">[1]CX_PA!AJ633-[1]CX_PA!AM633</f>
        <v>446.449999999997</v>
      </c>
      <c r="N32" s="39" t="n">
        <f aca="false">[1]CX_PA!AK633</f>
        <v>0.802</v>
      </c>
      <c r="O32" s="40" t="n">
        <f aca="false">[1]CX_PA!AL633-[1]CX_PA!AN633</f>
        <v>358.06</v>
      </c>
      <c r="P32" s="42"/>
    </row>
    <row r="33" customFormat="false" ht="12.75" hidden="false" customHeight="false" outlineLevel="0" collapsed="false">
      <c r="B33" s="36" t="n">
        <f aca="false">[2]Documento!$A221</f>
        <v>0</v>
      </c>
      <c r="C33" s="36" t="n">
        <f aca="false">[2]Documento!$B221</f>
        <v>0</v>
      </c>
      <c r="D33" s="37" t="n">
        <f aca="false">[2]Documento!$C221</f>
        <v>0</v>
      </c>
      <c r="E33" s="38"/>
      <c r="F33" s="38" t="n">
        <f aca="false">E33</f>
        <v>0</v>
      </c>
      <c r="G33" s="39" t="e">
        <f aca="false">J33/F33</f>
        <v>#DIV/0!</v>
      </c>
      <c r="H33" s="40"/>
      <c r="I33" s="41" t="n">
        <v>0.12</v>
      </c>
      <c r="J33" s="40" t="n">
        <f aca="false">H33*I33+H33</f>
        <v>0</v>
      </c>
      <c r="K33" s="42"/>
      <c r="L33" s="37" t="n">
        <f aca="false">L32+1</f>
        <v>39411</v>
      </c>
      <c r="M33" s="38" t="n">
        <f aca="false">[1]CX_PA!AJ659-[1]CX_PA!AM659</f>
        <v>107.270000000004</v>
      </c>
      <c r="N33" s="39" t="n">
        <f aca="false">[1]CX_PA!AK659</f>
        <v>0.802</v>
      </c>
      <c r="O33" s="40" t="n">
        <f aca="false">[1]CX_PA!AL659-[1]CX_PA!AN659</f>
        <v>86.03</v>
      </c>
      <c r="P33" s="42"/>
    </row>
    <row r="34" customFormat="false" ht="12.75" hidden="false" customHeight="false" outlineLevel="0" collapsed="false">
      <c r="B34" s="36" t="n">
        <f aca="false">[2]Documento!$A222</f>
        <v>0</v>
      </c>
      <c r="C34" s="36" t="n">
        <f aca="false">[2]Documento!$B222</f>
        <v>0</v>
      </c>
      <c r="D34" s="37" t="n">
        <f aca="false">[2]Documento!$C222</f>
        <v>0</v>
      </c>
      <c r="E34" s="38"/>
      <c r="F34" s="38" t="n">
        <f aca="false">E34</f>
        <v>0</v>
      </c>
      <c r="G34" s="39" t="e">
        <f aca="false">J34/F34</f>
        <v>#DIV/0!</v>
      </c>
      <c r="H34" s="40"/>
      <c r="I34" s="41" t="n">
        <v>0.12</v>
      </c>
      <c r="J34" s="40" t="n">
        <f aca="false">H34*I34+H34</f>
        <v>0</v>
      </c>
      <c r="K34" s="42"/>
      <c r="L34" s="37" t="n">
        <f aca="false">L33+1</f>
        <v>39412</v>
      </c>
      <c r="M34" s="38" t="n">
        <f aca="false">[1]CX_PA!AJ685-[1]CX_PA!AM685</f>
        <v>239.860000000001</v>
      </c>
      <c r="N34" s="39" t="n">
        <f aca="false">[1]CX_PA!AK685</f>
        <v>0.802</v>
      </c>
      <c r="O34" s="40" t="n">
        <f aca="false">[1]CX_PA!AL685-[1]CX_PA!AN685</f>
        <v>192.36</v>
      </c>
      <c r="P34" s="42"/>
    </row>
    <row r="35" customFormat="false" ht="12.75" hidden="false" customHeight="false" outlineLevel="0" collapsed="false">
      <c r="B35" s="36" t="n">
        <f aca="false">[2]Documento!$A223</f>
        <v>0</v>
      </c>
      <c r="C35" s="36" t="n">
        <f aca="false">[2]Documento!$B223</f>
        <v>0</v>
      </c>
      <c r="D35" s="37" t="n">
        <f aca="false">[2]Documento!$C223</f>
        <v>0</v>
      </c>
      <c r="E35" s="38"/>
      <c r="F35" s="38" t="n">
        <f aca="false">E35</f>
        <v>0</v>
      </c>
      <c r="G35" s="39" t="e">
        <f aca="false">J35/F35</f>
        <v>#DIV/0!</v>
      </c>
      <c r="H35" s="40"/>
      <c r="I35" s="41" t="n">
        <v>0.12</v>
      </c>
      <c r="J35" s="40" t="n">
        <f aca="false">H35*I35+H35</f>
        <v>0</v>
      </c>
      <c r="K35" s="42"/>
      <c r="L35" s="37" t="n">
        <f aca="false">L34+1</f>
        <v>39413</v>
      </c>
      <c r="M35" s="38" t="n">
        <f aca="false">[1]CX_PA!AJ711-[1]CX_PA!AM711</f>
        <v>413.979999999996</v>
      </c>
      <c r="N35" s="39" t="n">
        <f aca="false">[1]CX_PA!AK711</f>
        <v>0.802</v>
      </c>
      <c r="O35" s="40" t="n">
        <f aca="false">[1]CX_PA!AL711-[1]CX_PA!AN711</f>
        <v>332.01</v>
      </c>
      <c r="P35" s="42"/>
    </row>
    <row r="36" customFormat="false" ht="12.75" hidden="false" customHeight="false" outlineLevel="0" collapsed="false">
      <c r="B36" s="36" t="n">
        <f aca="false">[2]Documento!$A224</f>
        <v>0</v>
      </c>
      <c r="C36" s="36" t="n">
        <f aca="false">[2]Documento!$B224</f>
        <v>0</v>
      </c>
      <c r="D36" s="37" t="n">
        <f aca="false">[2]Documento!$C224</f>
        <v>0</v>
      </c>
      <c r="E36" s="38"/>
      <c r="F36" s="38" t="n">
        <f aca="false">E36</f>
        <v>0</v>
      </c>
      <c r="G36" s="39" t="e">
        <f aca="false">J36/F36</f>
        <v>#DIV/0!</v>
      </c>
      <c r="H36" s="40"/>
      <c r="I36" s="41" t="n">
        <v>0.12</v>
      </c>
      <c r="J36" s="40" t="n">
        <f aca="false">H36*I36+H36</f>
        <v>0</v>
      </c>
      <c r="K36" s="42"/>
      <c r="L36" s="37" t="n">
        <f aca="false">L35+1</f>
        <v>39414</v>
      </c>
      <c r="M36" s="38" t="n">
        <f aca="false">[1]CX_PA!AJ737-[1]CX_PA!AM737</f>
        <v>773.430000000008</v>
      </c>
      <c r="N36" s="39" t="n">
        <f aca="false">[1]CX_PA!AK737</f>
        <v>0.802</v>
      </c>
      <c r="O36" s="40" t="n">
        <f aca="false">[1]CX_PA!AL737-[1]CX_PA!AN737</f>
        <v>620.29</v>
      </c>
      <c r="P36" s="42"/>
    </row>
    <row r="37" customFormat="false" ht="12.75" hidden="false" customHeight="false" outlineLevel="0" collapsed="false">
      <c r="B37" s="36" t="n">
        <f aca="false">[2]Documento!$A225</f>
        <v>0</v>
      </c>
      <c r="C37" s="36" t="n">
        <f aca="false">[2]Documento!$B225</f>
        <v>0</v>
      </c>
      <c r="D37" s="37" t="n">
        <f aca="false">[2]Documento!$C225</f>
        <v>0</v>
      </c>
      <c r="E37" s="38"/>
      <c r="F37" s="38" t="n">
        <f aca="false">E37</f>
        <v>0</v>
      </c>
      <c r="G37" s="39" t="e">
        <f aca="false">J37/F37</f>
        <v>#DIV/0!</v>
      </c>
      <c r="H37" s="40"/>
      <c r="I37" s="41" t="n">
        <v>0.12</v>
      </c>
      <c r="J37" s="40" t="n">
        <f aca="false">H37*I37+H37</f>
        <v>0</v>
      </c>
      <c r="K37" s="42"/>
      <c r="L37" s="37" t="n">
        <f aca="false">L36+1</f>
        <v>39415</v>
      </c>
      <c r="M37" s="38" t="n">
        <f aca="false">[1]CX_PA!AJ763-[1]CX_PA!AM763</f>
        <v>227.529999999999</v>
      </c>
      <c r="N37" s="39" t="n">
        <f aca="false">[1]CX_PA!AK763</f>
        <v>0.809</v>
      </c>
      <c r="O37" s="40" t="n">
        <f aca="false">[1]CX_PA!AL763-[1]CX_PA!AN763</f>
        <v>184.07</v>
      </c>
      <c r="P37" s="42"/>
    </row>
    <row r="38" customFormat="false" ht="12.75" hidden="false" customHeight="false" outlineLevel="0" collapsed="false">
      <c r="B38" s="36" t="n">
        <f aca="false">[2]Documento!$A226</f>
        <v>0</v>
      </c>
      <c r="C38" s="36" t="n">
        <f aca="false">[2]Documento!$B226</f>
        <v>0</v>
      </c>
      <c r="D38" s="37" t="n">
        <f aca="false">[2]Documento!$C226</f>
        <v>0</v>
      </c>
      <c r="E38" s="38"/>
      <c r="F38" s="38" t="n">
        <f aca="false">E38</f>
        <v>0</v>
      </c>
      <c r="G38" s="39" t="e">
        <f aca="false">J38/F38</f>
        <v>#DIV/0!</v>
      </c>
      <c r="H38" s="40"/>
      <c r="I38" s="41" t="n">
        <v>0.12</v>
      </c>
      <c r="J38" s="40" t="n">
        <f aca="false">H38*I38+H38</f>
        <v>0</v>
      </c>
      <c r="K38" s="42"/>
      <c r="L38" s="37" t="n">
        <f aca="false">L37+1</f>
        <v>39416</v>
      </c>
      <c r="M38" s="38" t="n">
        <f aca="false">[1]CX_PA!AJ789-[1]CX_PA!AM789+[1]CX_PA!AJ815-[1]CX_PA!AM815+[1]CX_PA!AJ841-[1]CX_PA!AM841</f>
        <v>266.649999999994</v>
      </c>
      <c r="N38" s="39" t="n">
        <f aca="false">[1]CX_PA!AK789</f>
        <v>0.809</v>
      </c>
      <c r="O38" s="40" t="n">
        <f aca="false">[1]CX_PA!AL789-[1]CX_PA!AN789+[1]CX_PA!AL815-[1]CX_PA!AN815+[1]CX_PA!AL841-[1]CX_PA!AN841</f>
        <v>215.73</v>
      </c>
      <c r="P38" s="42"/>
    </row>
    <row r="39" customFormat="false" ht="12.75" hidden="false" customHeight="false" outlineLevel="0" collapsed="false">
      <c r="B39" s="36" t="n">
        <f aca="false">[2]Documento!$A227</f>
        <v>0</v>
      </c>
      <c r="C39" s="36" t="n">
        <f aca="false">[2]Documento!$B227</f>
        <v>0</v>
      </c>
      <c r="D39" s="37" t="n">
        <f aca="false">[2]Documento!$C227</f>
        <v>0</v>
      </c>
      <c r="E39" s="38"/>
      <c r="F39" s="38" t="n">
        <f aca="false">E39</f>
        <v>0</v>
      </c>
      <c r="G39" s="39" t="e">
        <f aca="false">J39/F39</f>
        <v>#DIV/0!</v>
      </c>
      <c r="H39" s="40"/>
      <c r="I39" s="41" t="n">
        <v>0.12</v>
      </c>
      <c r="J39" s="40" t="n">
        <f aca="false">H39*I39+H39</f>
        <v>0</v>
      </c>
      <c r="K39" s="42"/>
      <c r="L39" s="37"/>
      <c r="M39" s="38"/>
      <c r="N39" s="39"/>
      <c r="O39" s="40"/>
      <c r="P39" s="42"/>
    </row>
    <row r="40" customFormat="false" ht="12.75" hidden="false" customHeight="false" outlineLevel="0" collapsed="false">
      <c r="B40" s="34"/>
      <c r="C40" s="34"/>
      <c r="D40" s="45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</row>
    <row r="41" customFormat="false" ht="12.75" hidden="false" customHeight="false" outlineLevel="0" collapsed="false">
      <c r="F41" s="38" t="n">
        <f aca="false">SUM(F9:F38)</f>
        <v>8188</v>
      </c>
      <c r="G41" s="47"/>
      <c r="H41" s="47"/>
      <c r="I41" s="47"/>
      <c r="J41" s="40" t="n">
        <f aca="false">SUM(J9:J38)</f>
        <v>6088.9696</v>
      </c>
      <c r="K41" s="42"/>
      <c r="L41" s="42"/>
      <c r="M41" s="38" t="n">
        <f aca="false">SUM(M9:M39)</f>
        <v>8188</v>
      </c>
      <c r="N41" s="4"/>
      <c r="O41" s="40" t="n">
        <f aca="false">SUM(O9:O38)</f>
        <v>6389.02</v>
      </c>
      <c r="P41" s="42"/>
    </row>
    <row r="42" customFormat="false" ht="12.75" hidden="false" customHeight="false" outlineLevel="0" collapsed="false">
      <c r="F42" s="48" t="n">
        <f aca="false">F41-M42</f>
        <v>0</v>
      </c>
      <c r="L42" s="46"/>
      <c r="M42" s="49" t="n">
        <f aca="false">SUM(M9:M39)</f>
        <v>8188</v>
      </c>
    </row>
  </sheetData>
  <mergeCells count="12">
    <mergeCell ref="N2:O2"/>
    <mergeCell ref="B4:O4"/>
    <mergeCell ref="B6:J6"/>
    <mergeCell ref="L6:O6"/>
    <mergeCell ref="B7:B8"/>
    <mergeCell ref="C7:C8"/>
    <mergeCell ref="D7:D8"/>
    <mergeCell ref="E7:E8"/>
    <mergeCell ref="F7:F8"/>
    <mergeCell ref="I7:I8"/>
    <mergeCell ref="L7:L8"/>
    <mergeCell ref="M7:M8"/>
  </mergeCells>
  <printOptions headings="false" gridLines="false" gridLinesSet="true" horizontalCentered="false" verticalCentered="false"/>
  <pageMargins left="0.459722222222222" right="0.747916666666667" top="0.559722222222222" bottom="0.179861111111111" header="0.409722222222222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&amp;R&amp;P/&amp;N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LibreOffice/5.0.5.2$Windows_x86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2007-12-07T13:03:45Z</dcterms:created>
  <dc:creator> Paulo</dc:creator>
  <dc:language>pt-PT</dc:language>
  <dcterms:modified xsi:type="dcterms:W3CDTF">2016-03-31T19:48:13Z</dcterms:modified>
  <cp:revision>1</cp:revision>
</cp:coreProperties>
</file>