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7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ilizador\Desktop\Apontamentos sobre  IRS\2016 IRS\"/>
    </mc:Choice>
  </mc:AlternateContent>
  <bookViews>
    <workbookView xWindow="0" yWindow="0" windowWidth="23160" windowHeight="9276"/>
  </bookViews>
  <sheets>
    <sheet name="Fo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G15" i="1"/>
  <c r="M15" i="1"/>
  <c r="N15" i="1"/>
  <c r="K15" i="1" l="1"/>
  <c r="I26" i="1"/>
  <c r="K17" i="1"/>
  <c r="K26" i="1" l="1"/>
  <c r="K25" i="1"/>
  <c r="K24" i="1"/>
  <c r="K21" i="1"/>
  <c r="K22" i="1" l="1"/>
  <c r="K28" i="1"/>
  <c r="K19" i="1" l="1"/>
  <c r="K18" i="1"/>
  <c r="K12" i="1" l="1"/>
  <c r="I9" i="1" l="1"/>
  <c r="I10" i="1" s="1"/>
  <c r="I12" i="1" s="1"/>
  <c r="K9" i="1" l="1"/>
  <c r="K10" i="1" s="1"/>
  <c r="I17" i="1"/>
  <c r="I22" i="1" s="1"/>
</calcChain>
</file>

<file path=xl/sharedStrings.xml><?xml version="1.0" encoding="utf-8"?>
<sst xmlns="http://schemas.openxmlformats.org/spreadsheetml/2006/main" count="40" uniqueCount="38">
  <si>
    <t>Demonstração detalhada do cálculo do IRS de 2015 para:</t>
  </si>
  <si>
    <t xml:space="preserve">O Continente </t>
  </si>
  <si>
    <t>Descrição</t>
  </si>
  <si>
    <t>Valores</t>
  </si>
  <si>
    <t>01 - Rendimento global</t>
  </si>
  <si>
    <t>02 - Deduções específicas</t>
  </si>
  <si>
    <t xml:space="preserve">03 - Perdas a recuperar </t>
  </si>
  <si>
    <t xml:space="preserve">                      -   € </t>
  </si>
  <si>
    <t>04 - Abatimentos</t>
  </si>
  <si>
    <t>05 - Quociente dos rendimentos de anos anteriores</t>
  </si>
  <si>
    <t>06 - Rendimento coletável</t>
  </si>
  <si>
    <r>
      <t xml:space="preserve">08 - Taxa de IRS  para o Continente         </t>
    </r>
    <r>
      <rPr>
        <b/>
        <i/>
        <sz val="10"/>
        <color rgb="FF0070C0"/>
        <rFont val="Arial"/>
        <family val="2"/>
      </rPr>
      <t xml:space="preserve">                           </t>
    </r>
    <r>
      <rPr>
        <b/>
        <i/>
        <sz val="10"/>
        <color rgb="FF0000FF"/>
        <rFont val="Arial"/>
        <family val="2"/>
      </rPr>
      <t xml:space="preserve"> 4º Escalão</t>
    </r>
  </si>
  <si>
    <t>09 - Importância apurada</t>
  </si>
  <si>
    <t>10 - Parcela a abater</t>
  </si>
  <si>
    <t>11 - Imposto correspondente a rendimentos de anos anteriores</t>
  </si>
  <si>
    <r>
      <t xml:space="preserve">12 - Valor apurado  </t>
    </r>
    <r>
      <rPr>
        <b/>
        <i/>
        <sz val="9"/>
        <color rgb="FF000000"/>
        <rFont val="Arial Black"/>
        <family val="2"/>
      </rPr>
      <t>×       2,6</t>
    </r>
  </si>
  <si>
    <t xml:space="preserve">13 - Imposto relativo a tributações autónomas </t>
  </si>
  <si>
    <r>
      <t>14 - Coleta total</t>
    </r>
    <r>
      <rPr>
        <b/>
        <sz val="10"/>
        <color rgb="FF0000FF"/>
        <rFont val="Arial"/>
        <family val="2"/>
      </rPr>
      <t/>
    </r>
  </si>
  <si>
    <t xml:space="preserve">15 - Deduções à coleta  </t>
  </si>
  <si>
    <t>16 - Crédito de imposto</t>
  </si>
  <si>
    <t>17 - Correções à coleta</t>
  </si>
  <si>
    <t xml:space="preserve">18 - Benefício Municipal </t>
  </si>
  <si>
    <t xml:space="preserve">  </t>
  </si>
  <si>
    <r>
      <t>19 - Coleta líquida</t>
    </r>
    <r>
      <rPr>
        <b/>
        <i/>
        <sz val="9"/>
        <color rgb="FF000000"/>
        <rFont val="Arial"/>
        <family val="2"/>
      </rPr>
      <t xml:space="preserve"> </t>
    </r>
  </si>
  <si>
    <t>20 - Pagamentos por conta</t>
  </si>
  <si>
    <t xml:space="preserve">21 - Retenções na fonte </t>
  </si>
  <si>
    <t>22 - Sobretaxa  - Resultado</t>
  </si>
  <si>
    <r>
      <t xml:space="preserve">23 - Imposto apurado </t>
    </r>
    <r>
      <rPr>
        <b/>
        <i/>
        <sz val="9"/>
        <color rgb="FF000000"/>
        <rFont val="Calibri"/>
        <family val="2"/>
        <scheme val="minor"/>
      </rPr>
      <t xml:space="preserve">                    </t>
    </r>
    <r>
      <rPr>
        <b/>
        <i/>
        <sz val="9"/>
        <color rgb="FFFF0000"/>
        <rFont val="Calibri"/>
        <family val="2"/>
        <scheme val="minor"/>
      </rPr>
      <t>VALOR A RECEBER</t>
    </r>
    <r>
      <rPr>
        <b/>
        <i/>
        <sz val="9"/>
        <color rgb="FF000000"/>
        <rFont val="Calibri"/>
        <family val="2"/>
        <scheme val="minor"/>
      </rPr>
      <t xml:space="preserve"> </t>
    </r>
    <r>
      <rPr>
        <b/>
        <i/>
        <sz val="10"/>
        <color rgb="FF000000"/>
        <rFont val="Calibri"/>
        <family val="2"/>
        <scheme val="minor"/>
      </rPr>
      <t xml:space="preserve">     </t>
    </r>
    <r>
      <rPr>
        <b/>
        <i/>
        <sz val="10"/>
        <color rgb="FF000000"/>
        <rFont val="Arial"/>
        <family val="2"/>
      </rPr>
      <t xml:space="preserve">                                                                                    </t>
    </r>
  </si>
  <si>
    <t>N.º de filhos</t>
  </si>
  <si>
    <r>
      <t xml:space="preserve">07 - </t>
    </r>
    <r>
      <rPr>
        <b/>
        <i/>
        <sz val="10"/>
        <color rgb="FFFF0000"/>
        <rFont val="Arial"/>
        <family val="2"/>
      </rPr>
      <t>Coeficiente familiar</t>
    </r>
    <r>
      <rPr>
        <b/>
        <i/>
        <sz val="10"/>
        <color rgb="FF000000"/>
        <rFont val="Arial"/>
        <family val="2"/>
      </rPr>
      <t xml:space="preserve"> </t>
    </r>
    <r>
      <rPr>
        <b/>
        <sz val="9"/>
        <color rgb="FF000000"/>
        <rFont val="Arial Black"/>
        <family val="2"/>
      </rPr>
      <t xml:space="preserve">÷ 2,60 </t>
    </r>
    <r>
      <rPr>
        <b/>
        <sz val="9"/>
        <color rgb="FF0000FF"/>
        <rFont val="Arial Black"/>
        <family val="2"/>
      </rPr>
      <t>Casados, entrega em conjunto</t>
    </r>
  </si>
  <si>
    <t>Coeficiente conjugal</t>
  </si>
  <si>
    <t>Exemplo: Entrega em conjunto</t>
  </si>
  <si>
    <r>
      <rPr>
        <b/>
        <sz val="11"/>
        <color theme="1"/>
        <rFont val="Calibri"/>
        <family val="2"/>
      </rPr>
      <t>÷</t>
    </r>
    <r>
      <rPr>
        <b/>
        <sz val="11"/>
        <color theme="1"/>
        <rFont val="Calibri"/>
        <family val="2"/>
        <scheme val="minor"/>
      </rPr>
      <t>2</t>
    </r>
  </si>
  <si>
    <r>
      <rPr>
        <b/>
        <sz val="11"/>
        <color theme="1"/>
        <rFont val="Calibri"/>
        <family val="2"/>
      </rPr>
      <t>×</t>
    </r>
    <r>
      <rPr>
        <b/>
        <sz val="11"/>
        <color theme="1"/>
        <rFont val="Calibri"/>
        <family val="2"/>
        <scheme val="minor"/>
      </rPr>
      <t>2</t>
    </r>
  </si>
  <si>
    <t>1 Filho= 600,00€;2 Filhos=1.250,00€; 3 Filhos =2.000,00€</t>
  </si>
  <si>
    <r>
      <t xml:space="preserve">Simulador da AT </t>
    </r>
    <r>
      <rPr>
        <b/>
        <sz val="12"/>
        <color rgb="FFFF0000"/>
        <rFont val="Calibri"/>
        <family val="2"/>
      </rPr>
      <t>↓</t>
    </r>
  </si>
  <si>
    <t>Os n.º.s a vermelho são os que constam no simulador da AT.</t>
  </si>
  <si>
    <r>
      <rPr>
        <sz val="11"/>
        <color rgb="FFFF0000"/>
        <rFont val="Calibri"/>
        <family val="2"/>
      </rPr>
      <t>←</t>
    </r>
    <r>
      <rPr>
        <sz val="11"/>
        <color rgb="FFFF0000"/>
        <rFont val="Calibri"/>
        <family val="2"/>
        <scheme val="minor"/>
      </rPr>
      <t>Excesso limite do quociente familiar, o que vem a ser este valor?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</si>
</sst>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816]_-;\-* #,##0.00\ [$€-816]_-;_-* &quot;-&quot;??\ [$€-816]_-;_-@_-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002060"/>
      <name val="Arial"/>
      <family val="2"/>
    </font>
    <font>
      <b/>
      <i/>
      <sz val="12"/>
      <color rgb="FF00FF00"/>
      <name val="Bookman Old Style"/>
      <family val="1"/>
    </font>
    <font>
      <b/>
      <i/>
      <sz val="14"/>
      <color theme="1"/>
      <name val="Bookman Old Style"/>
      <family val="1"/>
    </font>
    <font>
      <b/>
      <i/>
      <sz val="10"/>
      <color rgb="FF000000"/>
      <name val="Arial"/>
      <family val="2"/>
    </font>
    <font>
      <b/>
      <i/>
      <sz val="12"/>
      <color rgb="FF002060"/>
      <name val="Book Antiqua"/>
      <family val="1"/>
    </font>
    <font>
      <b/>
      <sz val="11"/>
      <color rgb="FFFF0000"/>
      <name val="Calibri"/>
      <family val="2"/>
      <scheme val="minor"/>
    </font>
    <font>
      <b/>
      <sz val="9"/>
      <color rgb="FF000000"/>
      <name val="Arial Black"/>
      <family val="2"/>
    </font>
    <font>
      <b/>
      <sz val="9"/>
      <color rgb="FF0000FF"/>
      <name val="Arial Black"/>
      <family val="2"/>
    </font>
    <font>
      <b/>
      <i/>
      <sz val="10"/>
      <color rgb="FF0070C0"/>
      <name val="Arial"/>
      <family val="2"/>
    </font>
    <font>
      <b/>
      <i/>
      <sz val="10"/>
      <color rgb="FF0000FF"/>
      <name val="Arial"/>
      <family val="2"/>
    </font>
    <font>
      <b/>
      <i/>
      <sz val="13"/>
      <color rgb="FFFFFFFF"/>
      <name val="Bookman Old Style"/>
      <family val="1"/>
    </font>
    <font>
      <b/>
      <i/>
      <sz val="9"/>
      <color rgb="FF000000"/>
      <name val="Arial Black"/>
      <family val="2"/>
    </font>
    <font>
      <b/>
      <sz val="10"/>
      <color rgb="FF0000FF"/>
      <name val="Arial"/>
      <family val="2"/>
    </font>
    <font>
      <b/>
      <i/>
      <sz val="9"/>
      <color rgb="FF000000"/>
      <name val="Arial"/>
      <family val="2"/>
    </font>
    <font>
      <b/>
      <i/>
      <sz val="9"/>
      <color rgb="FF000000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b/>
      <i/>
      <sz val="12"/>
      <color rgb="FF0000FF"/>
      <name val="Bookman Old Style"/>
      <family val="1"/>
    </font>
    <font>
      <sz val="11"/>
      <color theme="1"/>
      <name val="Arial Black"/>
      <family val="2"/>
    </font>
    <font>
      <sz val="10"/>
      <color rgb="FF000000"/>
      <name val="Verdana"/>
      <family val="2"/>
    </font>
    <font>
      <b/>
      <i/>
      <sz val="10"/>
      <color rgb="FFFF0000"/>
      <name val="Arial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12"/>
      <color rgb="FFFF0000"/>
      <name val="Calibri"/>
      <family val="2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9" fillId="0" borderId="12" xfId="0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right" vertical="center"/>
    </xf>
    <xf numFmtId="164" fontId="3" fillId="0" borderId="0" xfId="0" applyNumberFormat="1" applyFont="1" applyAlignment="1">
      <alignment horizontal="right" vertical="center"/>
    </xf>
    <xf numFmtId="10" fontId="3" fillId="0" borderId="0" xfId="1" applyNumberFormat="1" applyFont="1" applyAlignment="1">
      <alignment horizontal="center" vertical="center"/>
    </xf>
    <xf numFmtId="164" fontId="0" fillId="0" borderId="0" xfId="0" applyNumberFormat="1"/>
    <xf numFmtId="164" fontId="2" fillId="0" borderId="0" xfId="0" applyNumberFormat="1" applyFont="1"/>
    <xf numFmtId="0" fontId="22" fillId="0" borderId="0" xfId="0" applyFont="1" applyAlignment="1">
      <alignment vertical="center"/>
    </xf>
    <xf numFmtId="164" fontId="3" fillId="0" borderId="0" xfId="0" applyNumberFormat="1" applyFont="1"/>
    <xf numFmtId="0" fontId="2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64" fontId="3" fillId="0" borderId="0" xfId="0" applyNumberFormat="1" applyFont="1" applyAlignment="1">
      <alignment horizontal="left" vertical="center"/>
    </xf>
    <xf numFmtId="0" fontId="3" fillId="0" borderId="0" xfId="0" applyFont="1"/>
    <xf numFmtId="164" fontId="2" fillId="0" borderId="23" xfId="0" applyNumberFormat="1" applyFont="1" applyBorder="1"/>
    <xf numFmtId="164" fontId="2" fillId="0" borderId="12" xfId="0" applyNumberFormat="1" applyFont="1" applyBorder="1"/>
    <xf numFmtId="164" fontId="0" fillId="0" borderId="23" xfId="0" applyNumberFormat="1" applyBorder="1"/>
    <xf numFmtId="0" fontId="3" fillId="0" borderId="23" xfId="0" applyFont="1" applyBorder="1" applyAlignment="1">
      <alignment horizontal="center" vertical="center"/>
    </xf>
    <xf numFmtId="164" fontId="9" fillId="0" borderId="24" xfId="0" applyNumberFormat="1" applyFont="1" applyBorder="1"/>
    <xf numFmtId="164" fontId="0" fillId="0" borderId="25" xfId="0" applyNumberFormat="1" applyBorder="1"/>
    <xf numFmtId="164" fontId="2" fillId="0" borderId="12" xfId="0" applyNumberFormat="1" applyFont="1" applyBorder="1" applyAlignment="1">
      <alignment horizontal="right" vertical="center"/>
    </xf>
    <xf numFmtId="0" fontId="2" fillId="0" borderId="0" xfId="0" applyFont="1"/>
    <xf numFmtId="0" fontId="3" fillId="0" borderId="26" xfId="0" applyFont="1" applyBorder="1" applyAlignment="1">
      <alignment horizontal="center" vertical="center"/>
    </xf>
    <xf numFmtId="164" fontId="29" fillId="0" borderId="0" xfId="0" applyNumberFormat="1" applyFont="1"/>
    <xf numFmtId="164" fontId="2" fillId="0" borderId="0" xfId="0" applyNumberFormat="1" applyFont="1" applyAlignment="1">
      <alignment horizontal="left" vertical="center"/>
    </xf>
    <xf numFmtId="10" fontId="3" fillId="6" borderId="12" xfId="1" applyNumberFormat="1" applyFont="1" applyFill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164" fontId="8" fillId="3" borderId="4" xfId="0" applyNumberFormat="1" applyFont="1" applyFill="1" applyBorder="1" applyAlignment="1">
      <alignment horizontal="center" vertical="center" wrapText="1"/>
    </xf>
    <xf numFmtId="164" fontId="8" fillId="3" borderId="7" xfId="0" applyNumberFormat="1" applyFont="1" applyFill="1" applyBorder="1" applyAlignment="1">
      <alignment horizontal="center" vertical="center" wrapText="1"/>
    </xf>
    <xf numFmtId="0" fontId="7" fillId="0" borderId="8" xfId="0" applyFont="1" applyBorder="1"/>
    <xf numFmtId="0" fontId="7" fillId="0" borderId="9" xfId="0" applyFont="1" applyBorder="1"/>
    <xf numFmtId="0" fontId="7" fillId="0" borderId="10" xfId="0" applyFont="1" applyBorder="1"/>
    <xf numFmtId="164" fontId="8" fillId="3" borderId="8" xfId="0" applyNumberFormat="1" applyFont="1" applyFill="1" applyBorder="1" applyAlignment="1">
      <alignment horizontal="center" vertical="center" wrapText="1"/>
    </xf>
    <xf numFmtId="164" fontId="8" fillId="3" borderId="11" xfId="0" applyNumberFormat="1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164" fontId="8" fillId="3" borderId="13" xfId="0" applyNumberFormat="1" applyFont="1" applyFill="1" applyBorder="1" applyAlignment="1">
      <alignment horizontal="center" vertical="center" wrapText="1"/>
    </xf>
    <xf numFmtId="164" fontId="8" fillId="3" borderId="14" xfId="0" applyNumberFormat="1" applyFont="1" applyFill="1" applyBorder="1" applyAlignment="1">
      <alignment horizontal="center" vertical="center" wrapText="1"/>
    </xf>
    <xf numFmtId="164" fontId="8" fillId="3" borderId="13" xfId="0" applyNumberFormat="1" applyFont="1" applyFill="1" applyBorder="1" applyAlignment="1">
      <alignment horizontal="right" vertical="center" wrapText="1"/>
    </xf>
    <xf numFmtId="164" fontId="8" fillId="3" borderId="14" xfId="0" applyNumberFormat="1" applyFont="1" applyFill="1" applyBorder="1" applyAlignment="1">
      <alignment horizontal="right" vertical="center" wrapText="1"/>
    </xf>
    <xf numFmtId="164" fontId="8" fillId="3" borderId="8" xfId="0" applyNumberFormat="1" applyFont="1" applyFill="1" applyBorder="1" applyAlignment="1">
      <alignment horizontal="right" vertical="center" wrapText="1"/>
    </xf>
    <xf numFmtId="164" fontId="8" fillId="3" borderId="11" xfId="0" applyNumberFormat="1" applyFont="1" applyFill="1" applyBorder="1" applyAlignment="1">
      <alignment horizontal="right" vertical="center" wrapText="1"/>
    </xf>
    <xf numFmtId="10" fontId="14" fillId="4" borderId="13" xfId="0" applyNumberFormat="1" applyFont="1" applyFill="1" applyBorder="1" applyAlignment="1">
      <alignment horizontal="center" vertical="center" wrapText="1"/>
    </xf>
    <xf numFmtId="10" fontId="14" fillId="4" borderId="14" xfId="0" applyNumberFormat="1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164" fontId="7" fillId="0" borderId="10" xfId="0" applyNumberFormat="1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5" borderId="8" xfId="0" applyFont="1" applyFill="1" applyBorder="1" applyAlignment="1">
      <alignment horizontal="left" wrapText="1"/>
    </xf>
    <xf numFmtId="0" fontId="7" fillId="5" borderId="9" xfId="0" applyFont="1" applyFill="1" applyBorder="1" applyAlignment="1">
      <alignment horizontal="left"/>
    </xf>
    <xf numFmtId="0" fontId="7" fillId="5" borderId="10" xfId="0" applyFont="1" applyFill="1" applyBorder="1" applyAlignment="1">
      <alignment horizontal="left"/>
    </xf>
    <xf numFmtId="0" fontId="8" fillId="3" borderId="11" xfId="0" applyFont="1" applyFill="1" applyBorder="1" applyAlignment="1">
      <alignment horizontal="right" vertical="center" wrapText="1"/>
    </xf>
    <xf numFmtId="0" fontId="7" fillId="5" borderId="8" xfId="0" applyFont="1" applyFill="1" applyBorder="1"/>
    <xf numFmtId="0" fontId="7" fillId="5" borderId="9" xfId="0" applyFont="1" applyFill="1" applyBorder="1"/>
    <xf numFmtId="0" fontId="7" fillId="5" borderId="10" xfId="0" applyFont="1" applyFill="1" applyBorder="1"/>
    <xf numFmtId="0" fontId="7" fillId="0" borderId="17" xfId="0" applyFont="1" applyBorder="1"/>
    <xf numFmtId="0" fontId="7" fillId="0" borderId="18" xfId="0" applyFont="1" applyBorder="1"/>
    <xf numFmtId="0" fontId="7" fillId="0" borderId="19" xfId="0" applyFont="1" applyBorder="1"/>
    <xf numFmtId="164" fontId="21" fillId="0" borderId="17" xfId="0" applyNumberFormat="1" applyFont="1" applyBorder="1"/>
    <xf numFmtId="0" fontId="21" fillId="0" borderId="20" xfId="0" applyFont="1" applyBorder="1"/>
    <xf numFmtId="0" fontId="3" fillId="0" borderId="0" xfId="0" applyFont="1" applyAlignment="1">
      <alignment horizontal="right" vertical="center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1"/>
  <sheetViews>
    <sheetView tabSelected="1" topLeftCell="A7" workbookViewId="0">
      <selection activeCell="P21" sqref="P21"/>
    </sheetView>
  </sheetViews>
  <sheetFormatPr defaultRowHeight="14.4" x14ac:dyDescent="0.3"/>
  <cols>
    <col min="11" max="11" width="18.44140625" customWidth="1"/>
    <col min="12" max="13" width="11.88671875" customWidth="1"/>
    <col min="14" max="14" width="10.6640625" customWidth="1"/>
  </cols>
  <sheetData>
    <row r="1" spans="2:14" ht="15" thickBot="1" x14ac:dyDescent="0.35"/>
    <row r="2" spans="2:14" ht="16.2" thickBot="1" x14ac:dyDescent="0.35">
      <c r="B2" s="27" t="s">
        <v>0</v>
      </c>
      <c r="C2" s="28"/>
      <c r="D2" s="28"/>
      <c r="E2" s="28"/>
      <c r="F2" s="28"/>
      <c r="G2" s="28"/>
      <c r="H2" s="29"/>
      <c r="I2" s="30" t="s">
        <v>1</v>
      </c>
      <c r="J2" s="31"/>
    </row>
    <row r="3" spans="2:14" ht="18.600000000000001" thickBot="1" x14ac:dyDescent="0.35">
      <c r="B3" s="32" t="s">
        <v>2</v>
      </c>
      <c r="C3" s="33"/>
      <c r="D3" s="33"/>
      <c r="E3" s="33"/>
      <c r="F3" s="33"/>
      <c r="G3" s="33"/>
      <c r="H3" s="34"/>
      <c r="I3" s="32" t="s">
        <v>3</v>
      </c>
      <c r="J3" s="34"/>
    </row>
    <row r="4" spans="2:14" ht="15.6" x14ac:dyDescent="0.3">
      <c r="B4" s="35" t="s">
        <v>4</v>
      </c>
      <c r="C4" s="36"/>
      <c r="D4" s="36"/>
      <c r="E4" s="36"/>
      <c r="F4" s="36"/>
      <c r="G4" s="36"/>
      <c r="H4" s="37"/>
      <c r="I4" s="38">
        <v>120842.53</v>
      </c>
      <c r="J4" s="39"/>
    </row>
    <row r="5" spans="2:14" ht="15.6" x14ac:dyDescent="0.3">
      <c r="B5" s="40" t="s">
        <v>5</v>
      </c>
      <c r="C5" s="41"/>
      <c r="D5" s="41"/>
      <c r="E5" s="41"/>
      <c r="F5" s="41"/>
      <c r="G5" s="41"/>
      <c r="H5" s="42"/>
      <c r="I5" s="43">
        <v>11622.19</v>
      </c>
      <c r="J5" s="44"/>
    </row>
    <row r="6" spans="2:14" ht="15.6" x14ac:dyDescent="0.3">
      <c r="B6" s="40" t="s">
        <v>6</v>
      </c>
      <c r="C6" s="41"/>
      <c r="D6" s="41"/>
      <c r="E6" s="41"/>
      <c r="F6" s="41"/>
      <c r="G6" s="41"/>
      <c r="H6" s="42"/>
      <c r="I6" s="45" t="s">
        <v>7</v>
      </c>
      <c r="J6" s="46"/>
    </row>
    <row r="7" spans="2:14" ht="15.6" x14ac:dyDescent="0.3">
      <c r="B7" s="40" t="s">
        <v>8</v>
      </c>
      <c r="C7" s="41"/>
      <c r="D7" s="41"/>
      <c r="E7" s="41"/>
      <c r="F7" s="41"/>
      <c r="G7" s="41"/>
      <c r="H7" s="42"/>
      <c r="I7" s="45" t="s">
        <v>7</v>
      </c>
      <c r="J7" s="46"/>
    </row>
    <row r="8" spans="2:14" ht="15.6" x14ac:dyDescent="0.3">
      <c r="B8" s="40" t="s">
        <v>9</v>
      </c>
      <c r="C8" s="41"/>
      <c r="D8" s="41"/>
      <c r="E8" s="41"/>
      <c r="F8" s="41"/>
      <c r="G8" s="41"/>
      <c r="H8" s="42"/>
      <c r="I8" s="45" t="s">
        <v>7</v>
      </c>
      <c r="J8" s="46"/>
      <c r="K8" s="1" t="s">
        <v>30</v>
      </c>
      <c r="L8" s="10"/>
    </row>
    <row r="9" spans="2:14" ht="15.6" x14ac:dyDescent="0.3">
      <c r="B9" s="40" t="s">
        <v>10</v>
      </c>
      <c r="C9" s="41"/>
      <c r="D9" s="41"/>
      <c r="E9" s="41"/>
      <c r="F9" s="41"/>
      <c r="G9" s="41"/>
      <c r="H9" s="42"/>
      <c r="I9" s="47">
        <f>I4-I5</f>
        <v>109220.34</v>
      </c>
      <c r="J9" s="48"/>
      <c r="K9" s="2">
        <f>I9</f>
        <v>109220.34</v>
      </c>
      <c r="L9" s="3"/>
    </row>
    <row r="10" spans="2:14" ht="15.6" x14ac:dyDescent="0.4">
      <c r="B10" s="40" t="s">
        <v>29</v>
      </c>
      <c r="C10" s="41">
        <v>2.2999999999999998</v>
      </c>
      <c r="D10" s="41"/>
      <c r="E10" s="41"/>
      <c r="F10" s="41"/>
      <c r="G10" s="41"/>
      <c r="H10" s="42"/>
      <c r="I10" s="49">
        <f>I9/2.6</f>
        <v>42007.823076923072</v>
      </c>
      <c r="J10" s="50"/>
      <c r="K10" s="2">
        <f>K9/2</f>
        <v>54610.17</v>
      </c>
      <c r="L10" s="11" t="s">
        <v>32</v>
      </c>
      <c r="M10" s="5"/>
    </row>
    <row r="11" spans="2:14" ht="17.399999999999999" x14ac:dyDescent="0.3">
      <c r="B11" s="40" t="s">
        <v>11</v>
      </c>
      <c r="C11" s="41"/>
      <c r="D11" s="41"/>
      <c r="E11" s="41"/>
      <c r="F11" s="41"/>
      <c r="G11" s="41"/>
      <c r="H11" s="42"/>
      <c r="I11" s="53">
        <v>0.45</v>
      </c>
      <c r="J11" s="54"/>
      <c r="K11" s="24">
        <v>0.45</v>
      </c>
      <c r="L11" s="4"/>
    </row>
    <row r="12" spans="2:14" ht="15.6" x14ac:dyDescent="0.3">
      <c r="B12" s="40" t="s">
        <v>12</v>
      </c>
      <c r="C12" s="41"/>
      <c r="D12" s="41"/>
      <c r="E12" s="41"/>
      <c r="F12" s="41"/>
      <c r="G12" s="41"/>
      <c r="H12" s="42"/>
      <c r="I12" s="49">
        <f>I10*I11</f>
        <v>18903.520384615382</v>
      </c>
      <c r="J12" s="50"/>
      <c r="K12" s="2">
        <f>K10*K11</f>
        <v>24574.576499999999</v>
      </c>
      <c r="L12" s="3"/>
    </row>
    <row r="13" spans="2:14" ht="15.6" x14ac:dyDescent="0.3">
      <c r="B13" s="40" t="s">
        <v>13</v>
      </c>
      <c r="C13" s="41"/>
      <c r="D13" s="41"/>
      <c r="E13" s="41"/>
      <c r="F13" s="41"/>
      <c r="G13" s="41"/>
      <c r="H13" s="42"/>
      <c r="I13" s="49">
        <v>5880</v>
      </c>
      <c r="J13" s="50"/>
      <c r="K13" s="2">
        <v>5880</v>
      </c>
      <c r="L13" s="3"/>
    </row>
    <row r="14" spans="2:14" ht="15.6" x14ac:dyDescent="0.3">
      <c r="B14" s="40" t="s">
        <v>14</v>
      </c>
      <c r="C14" s="41"/>
      <c r="D14" s="41"/>
      <c r="E14" s="41"/>
      <c r="F14" s="41"/>
      <c r="G14" s="41"/>
      <c r="H14" s="42"/>
      <c r="I14" s="49">
        <v>0</v>
      </c>
      <c r="J14" s="50"/>
      <c r="K14" s="2">
        <v>0</v>
      </c>
      <c r="L14" s="3"/>
    </row>
    <row r="15" spans="2:14" ht="16.2" thickBot="1" x14ac:dyDescent="0.45">
      <c r="B15" s="55" t="s">
        <v>15</v>
      </c>
      <c r="C15" s="56"/>
      <c r="D15" s="56"/>
      <c r="E15" s="56"/>
      <c r="F15" s="57"/>
      <c r="G15" s="58">
        <f>(I12-I13)*2.6+I14</f>
        <v>33861.152999999991</v>
      </c>
      <c r="H15" s="59"/>
      <c r="I15" s="49">
        <f>(G15+M15)</f>
        <v>36139.152999999998</v>
      </c>
      <c r="J15" s="50"/>
      <c r="K15" s="2">
        <f>(K12-K13)*2+K14</f>
        <v>37389.152999999998</v>
      </c>
      <c r="L15" s="12" t="s">
        <v>33</v>
      </c>
      <c r="M15" s="22">
        <f>K15-G15-K28</f>
        <v>2278.0000000000073</v>
      </c>
      <c r="N15" s="5">
        <f>M15+K28</f>
        <v>3528.0000000000073</v>
      </c>
    </row>
    <row r="16" spans="2:14" ht="15.6" x14ac:dyDescent="0.3">
      <c r="B16" s="40" t="s">
        <v>16</v>
      </c>
      <c r="C16" s="41"/>
      <c r="D16" s="41"/>
      <c r="E16" s="41"/>
      <c r="F16" s="41"/>
      <c r="G16" s="41"/>
      <c r="H16" s="42"/>
      <c r="I16" s="51">
        <v>0</v>
      </c>
      <c r="J16" s="52"/>
      <c r="K16" s="25" t="s">
        <v>35</v>
      </c>
      <c r="L16" s="26"/>
    </row>
    <row r="17" spans="2:13" ht="15.6" x14ac:dyDescent="0.3">
      <c r="B17" s="60" t="s">
        <v>17</v>
      </c>
      <c r="C17" s="61"/>
      <c r="D17" s="61"/>
      <c r="E17" s="61"/>
      <c r="F17" s="61"/>
      <c r="G17" s="61"/>
      <c r="H17" s="62"/>
      <c r="I17" s="51">
        <f>I15+I16</f>
        <v>36139.152999999998</v>
      </c>
      <c r="J17" s="63"/>
      <c r="K17" s="19">
        <f>(I12-I13)*2.6+I14+L17</f>
        <v>34869.662999999993</v>
      </c>
      <c r="L17" s="13">
        <v>1008.51</v>
      </c>
      <c r="M17" s="23" t="s">
        <v>37</v>
      </c>
    </row>
    <row r="18" spans="2:13" ht="15.6" x14ac:dyDescent="0.3">
      <c r="B18" s="40" t="s">
        <v>18</v>
      </c>
      <c r="C18" s="41"/>
      <c r="D18" s="41"/>
      <c r="E18" s="41"/>
      <c r="F18" s="41"/>
      <c r="G18" s="41"/>
      <c r="H18" s="42"/>
      <c r="I18" s="51">
        <v>2930.66</v>
      </c>
      <c r="J18" s="52"/>
      <c r="K18" s="19">
        <f>I18</f>
        <v>2930.66</v>
      </c>
      <c r="L18" s="13"/>
    </row>
    <row r="19" spans="2:13" ht="15.6" x14ac:dyDescent="0.3">
      <c r="B19" s="40" t="s">
        <v>19</v>
      </c>
      <c r="C19" s="41"/>
      <c r="D19" s="41"/>
      <c r="E19" s="41"/>
      <c r="F19" s="41"/>
      <c r="G19" s="41"/>
      <c r="H19" s="42"/>
      <c r="I19" s="51">
        <v>0</v>
      </c>
      <c r="J19" s="52"/>
      <c r="K19" s="14">
        <f>I19</f>
        <v>0</v>
      </c>
      <c r="L19" s="13"/>
      <c r="M19" s="5"/>
    </row>
    <row r="20" spans="2:13" ht="15.6" x14ac:dyDescent="0.3">
      <c r="B20" s="40" t="s">
        <v>20</v>
      </c>
      <c r="C20" s="41"/>
      <c r="D20" s="41"/>
      <c r="E20" s="41"/>
      <c r="F20" s="41"/>
      <c r="G20" s="41"/>
      <c r="H20" s="42"/>
      <c r="I20" s="51">
        <v>0</v>
      </c>
      <c r="J20" s="52"/>
      <c r="K20" s="14">
        <v>0</v>
      </c>
      <c r="L20" s="13"/>
    </row>
    <row r="21" spans="2:13" ht="15.6" x14ac:dyDescent="0.3">
      <c r="B21" s="40" t="s">
        <v>21</v>
      </c>
      <c r="C21" s="41"/>
      <c r="D21" s="41"/>
      <c r="E21" s="41"/>
      <c r="F21" s="41" t="s">
        <v>22</v>
      </c>
      <c r="G21" s="41"/>
      <c r="H21" s="42"/>
      <c r="I21" s="51">
        <v>798.48</v>
      </c>
      <c r="J21" s="52"/>
      <c r="K21" s="14">
        <f>(K17-K18-K19-K20)*2.5%</f>
        <v>798.47507499999983</v>
      </c>
      <c r="L21" s="15"/>
      <c r="M21" s="5"/>
    </row>
    <row r="22" spans="2:13" ht="15.6" x14ac:dyDescent="0.3">
      <c r="B22" s="64" t="s">
        <v>23</v>
      </c>
      <c r="C22" s="65"/>
      <c r="D22" s="65"/>
      <c r="E22" s="65"/>
      <c r="F22" s="65"/>
      <c r="G22" s="65"/>
      <c r="H22" s="66"/>
      <c r="I22" s="51">
        <f>I17-I18-I19-I20-I21</f>
        <v>32410.013000000003</v>
      </c>
      <c r="J22" s="63"/>
      <c r="K22" s="14">
        <f>K17-I18-I21</f>
        <v>31140.522999999994</v>
      </c>
      <c r="L22" s="15"/>
      <c r="M22" s="5"/>
    </row>
    <row r="23" spans="2:13" ht="15.6" x14ac:dyDescent="0.3">
      <c r="B23" s="40" t="s">
        <v>24</v>
      </c>
      <c r="C23" s="41"/>
      <c r="D23" s="41"/>
      <c r="E23" s="41"/>
      <c r="F23" s="41"/>
      <c r="G23" s="41"/>
      <c r="H23" s="42"/>
      <c r="I23" s="51">
        <v>0</v>
      </c>
      <c r="J23" s="52"/>
      <c r="K23" s="14">
        <v>0</v>
      </c>
      <c r="L23" s="15"/>
    </row>
    <row r="24" spans="2:13" ht="15.6" x14ac:dyDescent="0.3">
      <c r="B24" s="40" t="s">
        <v>25</v>
      </c>
      <c r="C24" s="41"/>
      <c r="D24" s="41"/>
      <c r="E24" s="41"/>
      <c r="F24" s="41"/>
      <c r="G24" s="41"/>
      <c r="H24" s="42"/>
      <c r="I24" s="51">
        <v>38292</v>
      </c>
      <c r="J24" s="52"/>
      <c r="K24" s="14">
        <f>I24</f>
        <v>38292</v>
      </c>
      <c r="L24" s="15"/>
    </row>
    <row r="25" spans="2:13" ht="15.6" x14ac:dyDescent="0.3">
      <c r="B25" s="40" t="s">
        <v>26</v>
      </c>
      <c r="C25" s="41"/>
      <c r="D25" s="41"/>
      <c r="E25" s="41"/>
      <c r="F25" s="41"/>
      <c r="G25" s="41"/>
      <c r="H25" s="42"/>
      <c r="I25" s="51">
        <v>1348.56</v>
      </c>
      <c r="J25" s="52"/>
      <c r="K25" s="14">
        <f>I25</f>
        <v>1348.56</v>
      </c>
      <c r="L25" s="16"/>
    </row>
    <row r="26" spans="2:13" ht="16.2" thickBot="1" x14ac:dyDescent="0.35">
      <c r="B26" s="67" t="s">
        <v>27</v>
      </c>
      <c r="C26" s="68"/>
      <c r="D26" s="68"/>
      <c r="E26" s="68"/>
      <c r="F26" s="68"/>
      <c r="G26" s="68"/>
      <c r="H26" s="69"/>
      <c r="I26" s="70">
        <f>ABS(I22-I23-I24+I25)</f>
        <v>4533.4269999999979</v>
      </c>
      <c r="J26" s="71"/>
      <c r="K26" s="17">
        <f>ABS(K22-K24+K25)</f>
        <v>5802.9170000000067</v>
      </c>
      <c r="L26" s="18"/>
    </row>
    <row r="27" spans="2:13" ht="15" thickBot="1" x14ac:dyDescent="0.35">
      <c r="K27" s="6"/>
    </row>
    <row r="28" spans="2:13" ht="18.600000000000001" thickTop="1" thickBot="1" x14ac:dyDescent="0.35">
      <c r="B28" s="7" t="s">
        <v>31</v>
      </c>
      <c r="H28" s="72" t="s">
        <v>28</v>
      </c>
      <c r="I28" s="72"/>
      <c r="J28" s="21">
        <v>2</v>
      </c>
      <c r="K28" s="8">
        <f>IF(J28=1,600,IF(J28=2,1250,IF(J28&gt;=3,2000,)))</f>
        <v>1250</v>
      </c>
      <c r="L28" s="9" t="s">
        <v>34</v>
      </c>
    </row>
    <row r="29" spans="2:13" ht="15" thickTop="1" x14ac:dyDescent="0.3"/>
    <row r="30" spans="2:13" x14ac:dyDescent="0.3">
      <c r="B30" s="20" t="s">
        <v>36</v>
      </c>
    </row>
    <row r="31" spans="2:13" x14ac:dyDescent="0.3">
      <c r="K31" s="5"/>
    </row>
  </sheetData>
  <mergeCells count="53">
    <mergeCell ref="B26:H26"/>
    <mergeCell ref="I26:J26"/>
    <mergeCell ref="H28:I28"/>
    <mergeCell ref="B23:H23"/>
    <mergeCell ref="I23:J23"/>
    <mergeCell ref="B24:H24"/>
    <mergeCell ref="I24:J24"/>
    <mergeCell ref="B25:H25"/>
    <mergeCell ref="I25:J25"/>
    <mergeCell ref="B20:H20"/>
    <mergeCell ref="I20:J20"/>
    <mergeCell ref="B21:H21"/>
    <mergeCell ref="I21:J21"/>
    <mergeCell ref="B22:H22"/>
    <mergeCell ref="I22:J22"/>
    <mergeCell ref="B17:H17"/>
    <mergeCell ref="I17:J17"/>
    <mergeCell ref="B18:H18"/>
    <mergeCell ref="I18:J18"/>
    <mergeCell ref="B19:H19"/>
    <mergeCell ref="I19:J19"/>
    <mergeCell ref="I9:J9"/>
    <mergeCell ref="B10:H10"/>
    <mergeCell ref="I10:J10"/>
    <mergeCell ref="B16:H16"/>
    <mergeCell ref="I16:J16"/>
    <mergeCell ref="B11:H11"/>
    <mergeCell ref="I11:J11"/>
    <mergeCell ref="B12:H12"/>
    <mergeCell ref="I12:J12"/>
    <mergeCell ref="B13:H13"/>
    <mergeCell ref="I13:J13"/>
    <mergeCell ref="B14:H14"/>
    <mergeCell ref="I14:J14"/>
    <mergeCell ref="B15:F15"/>
    <mergeCell ref="G15:H15"/>
    <mergeCell ref="I15:J15"/>
    <mergeCell ref="K16:L16"/>
    <mergeCell ref="B2:H2"/>
    <mergeCell ref="I2:J2"/>
    <mergeCell ref="B3:H3"/>
    <mergeCell ref="I3:J3"/>
    <mergeCell ref="B4:H4"/>
    <mergeCell ref="I4:J4"/>
    <mergeCell ref="B5:H5"/>
    <mergeCell ref="I5:J5"/>
    <mergeCell ref="B6:H6"/>
    <mergeCell ref="I6:J6"/>
    <mergeCell ref="B7:H7"/>
    <mergeCell ref="I7:J7"/>
    <mergeCell ref="B8:H8"/>
    <mergeCell ref="I8:J8"/>
    <mergeCell ref="B9:H9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</dc:creator>
  <cp:lastModifiedBy>Utilizador</cp:lastModifiedBy>
  <dcterms:created xsi:type="dcterms:W3CDTF">2016-04-07T23:08:00Z</dcterms:created>
  <dcterms:modified xsi:type="dcterms:W3CDTF">2016-04-16T20:39:31Z</dcterms:modified>
</cp:coreProperties>
</file>