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sco\Desktop\"/>
    </mc:Choice>
  </mc:AlternateContent>
  <bookViews>
    <workbookView xWindow="0" yWindow="0" windowWidth="19200" windowHeight="6940" xr2:uid="{D3EE3B0E-0BA6-4395-B47B-454CC9BE0155}"/>
  </bookViews>
  <sheets>
    <sheet name="Simulador Honorários" sheetId="1" r:id="rId1"/>
    <sheet name="Listas Suspensa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E15" i="1"/>
  <c r="F14" i="1"/>
  <c r="E14" i="1"/>
  <c r="A16" i="1" l="1"/>
  <c r="A15" i="1"/>
  <c r="C13" i="1" l="1"/>
  <c r="A14" i="1"/>
  <c r="A13" i="1"/>
  <c r="A12" i="1"/>
  <c r="A11" i="1"/>
  <c r="A10" i="1"/>
  <c r="F35" i="1" l="1"/>
  <c r="F31" i="1"/>
  <c r="F27" i="1"/>
  <c r="D27" i="1"/>
  <c r="D31" i="1"/>
  <c r="F34" i="1"/>
  <c r="F30" i="1"/>
  <c r="F26" i="1"/>
  <c r="D28" i="1"/>
  <c r="D32" i="1"/>
  <c r="D25" i="1"/>
  <c r="F33" i="1"/>
  <c r="F29" i="1"/>
  <c r="F25" i="1"/>
  <c r="D29" i="1"/>
  <c r="F32" i="1"/>
  <c r="F28" i="1"/>
  <c r="D26" i="1"/>
  <c r="D30" i="1"/>
  <c r="D34" i="1"/>
  <c r="D35" i="1"/>
  <c r="D33" i="1"/>
  <c r="F36" i="1" l="1"/>
  <c r="D36" i="1"/>
  <c r="F13" i="1" l="1"/>
  <c r="F17" i="1" s="1"/>
  <c r="E13" i="1"/>
  <c r="E17" i="1" s="1"/>
</calcChain>
</file>

<file path=xl/sharedStrings.xml><?xml version="1.0" encoding="utf-8"?>
<sst xmlns="http://schemas.openxmlformats.org/spreadsheetml/2006/main" count="67" uniqueCount="46">
  <si>
    <t>Ano Honorários</t>
  </si>
  <si>
    <t>Valores/Dados</t>
  </si>
  <si>
    <t>Volume Negócios + Outros Proveitos</t>
  </si>
  <si>
    <t>Nº Trabalhadores ao Serviço da Empresa</t>
  </si>
  <si>
    <t>Ano a Considerar</t>
  </si>
  <si>
    <t>Informação do Cliente</t>
  </si>
  <si>
    <t>Desde</t>
  </si>
  <si>
    <t>Até</t>
  </si>
  <si>
    <t>-</t>
  </si>
  <si>
    <t>Tabela Cálculo Volume Negócios/Total Proveitos</t>
  </si>
  <si>
    <t>Tabela A % (Mínimos)</t>
  </si>
  <si>
    <t>Tabela B % (Máximos)</t>
  </si>
  <si>
    <t>Avença Mínima</t>
  </si>
  <si>
    <t>Avença Máxima</t>
  </si>
  <si>
    <t>Nº Total Documentos Mensais</t>
  </si>
  <si>
    <t>Outras Especificidades da Empresa**</t>
  </si>
  <si>
    <t>Nota**</t>
  </si>
  <si>
    <t>Anos</t>
  </si>
  <si>
    <t>Custo Uni.</t>
  </si>
  <si>
    <t>Email Profissional:</t>
  </si>
  <si>
    <t>vascolopes.contabilidade@hotmail.com</t>
  </si>
  <si>
    <t>Visitem a minha página em:</t>
  </si>
  <si>
    <t>https://www.facebook.com/VascoLopesTOC/</t>
  </si>
  <si>
    <r>
      <t xml:space="preserve">Realizado por: </t>
    </r>
    <r>
      <rPr>
        <sz val="11"/>
        <color theme="1"/>
        <rFont val="Calibri"/>
        <family val="2"/>
        <scheme val="minor"/>
      </rPr>
      <t>Vasco Lopes Contabilista Certificado</t>
    </r>
  </si>
  <si>
    <t>Célula C11</t>
  </si>
  <si>
    <t>Célula C12</t>
  </si>
  <si>
    <t>Célula C14</t>
  </si>
  <si>
    <t>Célula C15</t>
  </si>
  <si>
    <t>Célula D15</t>
  </si>
  <si>
    <t>Célula C10</t>
  </si>
  <si>
    <t>Nº Médio Documentos Mensais</t>
  </si>
  <si>
    <t>A Preencher:</t>
  </si>
  <si>
    <t>Célula D14</t>
  </si>
  <si>
    <t>Coloque o valor que acha por correcto cobrar por documento (assumi 0,20€/cada)</t>
  </si>
  <si>
    <t>Coloque o valor que acha por correcto cobrar por processamento de vencimento (assumi 2,5€/cada)</t>
  </si>
  <si>
    <t>Célula E16</t>
  </si>
  <si>
    <t>Célula F16</t>
  </si>
  <si>
    <t>Coloque um valor adicional a cobrar por especificidades extra (ver nota**)</t>
  </si>
  <si>
    <t>Vendas Anuais (71)</t>
  </si>
  <si>
    <t>Prestação Serviços Anuais (72)</t>
  </si>
  <si>
    <t>Outros Proveitos Anuais (78)</t>
  </si>
  <si>
    <t>Prencha o Total de Vendas Anual (71)</t>
  </si>
  <si>
    <t>Preencha o Total de Prestações Serviços Anual (72)</t>
  </si>
  <si>
    <t>Preencha o Total de Outros Proveitos Anual (78)</t>
  </si>
  <si>
    <r>
      <t>Avença Total a Cobrar (</t>
    </r>
    <r>
      <rPr>
        <b/>
        <sz val="11"/>
        <color theme="1"/>
        <rFont val="Calibri"/>
        <family val="2"/>
        <scheme val="minor"/>
      </rPr>
      <t>Valor sem IVA</t>
    </r>
    <r>
      <rPr>
        <sz val="11"/>
        <color theme="1"/>
        <rFont val="Calibri"/>
        <family val="2"/>
        <scheme val="minor"/>
      </rPr>
      <t>)</t>
    </r>
  </si>
  <si>
    <t>Nas células E16 e F16 deverá ser um colocado um valor adicional definido pelo Contabilista Certificado conforme especificidades da empresa que aumentarão a carga horária além do acima apresentado (Nº Extratos Bancários, Consolidação Contas ou Não, Leasings,Regime IVA,etc)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</si>
</sst>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theme="0" tint="-4.9989318521683403E-2"/>
      </top>
      <bottom/>
      <diagonal/>
    </border>
    <border>
      <left style="thick">
        <color theme="0" tint="-4.9989318521683403E-2"/>
      </left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 style="thick">
        <color theme="0" tint="-4.9989318521683403E-2"/>
      </right>
      <top/>
      <bottom style="thick">
        <color theme="0" tint="-4.9989318521683403E-2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 style="thick">
        <color theme="0" tint="-4.9989318521683403E-2"/>
      </bottom>
      <diagonal/>
    </border>
    <border>
      <left/>
      <right/>
      <top style="thick">
        <color theme="0" tint="-4.9989318521683403E-2"/>
      </top>
      <bottom style="thick">
        <color theme="0" tint="-4.9989318521683403E-2"/>
      </bottom>
      <diagonal/>
    </border>
    <border>
      <left/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0" fontId="0" fillId="0" borderId="0" xfId="0" applyNumberFormat="1"/>
    <xf numFmtId="164" fontId="1" fillId="2" borderId="0" xfId="0" applyNumberFormat="1" applyFont="1" applyFill="1" applyBorder="1" applyAlignment="1"/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3" fontId="0" fillId="4" borderId="1" xfId="0" applyNumberForma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164" fontId="1" fillId="5" borderId="2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164" fontId="1" fillId="5" borderId="4" xfId="0" applyNumberFormat="1" applyFont="1" applyFill="1" applyBorder="1" applyAlignment="1">
      <alignment horizontal="center" vertical="center" wrapText="1"/>
    </xf>
    <xf numFmtId="164" fontId="1" fillId="5" borderId="2" xfId="0" applyNumberFormat="1" applyFont="1" applyFill="1" applyBorder="1" applyAlignment="1">
      <alignment horizontal="center" vertical="center"/>
    </xf>
    <xf numFmtId="164" fontId="1" fillId="5" borderId="3" xfId="0" applyNumberFormat="1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left"/>
    </xf>
    <xf numFmtId="164" fontId="2" fillId="2" borderId="0" xfId="1" applyNumberFormat="1" applyFill="1" applyBorder="1" applyAlignment="1" applyProtection="1">
      <alignment horizontal="left"/>
      <protection locked="0"/>
    </xf>
    <xf numFmtId="164" fontId="1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 applyAlignment="1"/>
    <xf numFmtId="164" fontId="2" fillId="2" borderId="0" xfId="1" applyNumberFormat="1" applyFill="1" applyBorder="1" applyAlignment="1" applyProtection="1">
      <alignment horizontal="left" wrapText="1"/>
      <protection locked="0"/>
    </xf>
    <xf numFmtId="164" fontId="0" fillId="4" borderId="5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</cellXfs>
  <cellStyles count="2">
    <cellStyle name="Hiperligação" xfId="1" builtinId="8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12700</xdr:colOff>
      <xdr:row>5</xdr:row>
      <xdr:rowOff>12700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57A9B93-EBF3-4EA8-80D9-A8FCABCCB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9500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5</xdr:row>
      <xdr:rowOff>19050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024955D-A1E6-4443-9536-8B4FC10BE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0"/>
          <a:ext cx="2457450" cy="93980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48</xdr:row>
      <xdr:rowOff>38100</xdr:rowOff>
    </xdr:from>
    <xdr:ext cx="1060450" cy="882650"/>
    <xdr:pic>
      <xdr:nvPicPr>
        <xdr:cNvPr id="5" name="Imagem 4">
          <a:extLst>
            <a:ext uri="{FF2B5EF4-FFF2-40B4-BE49-F238E27FC236}">
              <a16:creationId xmlns:a16="http://schemas.microsoft.com/office/drawing/2014/main" id="{85DAAA39-2795-4203-A794-45EFCD47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035800"/>
          <a:ext cx="1060450" cy="882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107950</xdr:colOff>
      <xdr:row>5</xdr:row>
      <xdr:rowOff>82550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350B10F-5EAA-4D6D-9176-44E84B522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76350" cy="1003300"/>
        </a:xfrm>
        <a:prstGeom prst="rect">
          <a:avLst/>
        </a:prstGeom>
      </xdr:spPr>
    </xdr:pic>
    <xdr:clientData/>
  </xdr:twoCellAnchor>
  <xdr:twoCellAnchor editAs="oneCell">
    <xdr:from>
      <xdr:col>2</xdr:col>
      <xdr:colOff>6350</xdr:colOff>
      <xdr:row>0</xdr:row>
      <xdr:rowOff>0</xdr:rowOff>
    </xdr:from>
    <xdr:to>
      <xdr:col>6</xdr:col>
      <xdr:colOff>25400</xdr:colOff>
      <xdr:row>6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45B0786-5BDF-4315-9266-D57E4CC59D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750" y="0"/>
          <a:ext cx="2457450" cy="1104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AE649-9703-43F4-9467-E0F49B504A57}" name="Tabela1" displayName="Tabela1" ref="B8:B14" totalsRowShown="0" headerRowDxfId="2" dataDxfId="1">
  <autoFilter ref="B8:B14" xr:uid="{84B38224-9C9F-4B19-94E4-69481E57260D}"/>
  <tableColumns count="1">
    <tableColumn id="1" xr3:uid="{AC907ABF-53E7-455B-90A7-E577690EEA17}" name="An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D80FE-BB70-4D9A-8FAD-0BBBFC4C2CF1}">
  <dimension ref="A6:I53"/>
  <sheetViews>
    <sheetView showGridLines="0" tabSelected="1" workbookViewId="0">
      <selection activeCell="C10" sqref="C10"/>
    </sheetView>
  </sheetViews>
  <sheetFormatPr defaultRowHeight="14.5" x14ac:dyDescent="0.35"/>
  <cols>
    <col min="1" max="1" width="15.26953125" bestFit="1" customWidth="1"/>
    <col min="2" max="2" width="35.1796875" bestFit="1" customWidth="1"/>
    <col min="3" max="3" width="13.26953125" bestFit="1" customWidth="1"/>
    <col min="4" max="4" width="9.453125" style="4" bestFit="1" customWidth="1"/>
    <col min="5" max="5" width="13.7265625" bestFit="1" customWidth="1"/>
    <col min="6" max="6" width="14.08984375" bestFit="1" customWidth="1"/>
    <col min="7" max="7" width="9.90625" bestFit="1" customWidth="1"/>
    <col min="8" max="8" width="9.81640625" bestFit="1" customWidth="1"/>
  </cols>
  <sheetData>
    <row r="6" spans="1:6" ht="15" thickBot="1" x14ac:dyDescent="0.4"/>
    <row r="7" spans="1:6" ht="15.5" thickTop="1" thickBot="1" x14ac:dyDescent="0.4">
      <c r="A7" s="7" t="s">
        <v>0</v>
      </c>
      <c r="B7" s="13">
        <v>2017</v>
      </c>
    </row>
    <row r="8" spans="1:6" ht="15.5" thickTop="1" thickBot="1" x14ac:dyDescent="0.4"/>
    <row r="9" spans="1:6" ht="15.5" thickTop="1" thickBot="1" x14ac:dyDescent="0.4">
      <c r="A9" s="7" t="s">
        <v>4</v>
      </c>
      <c r="B9" s="7" t="s">
        <v>5</v>
      </c>
      <c r="C9" s="7" t="s">
        <v>1</v>
      </c>
      <c r="D9" s="7" t="s">
        <v>18</v>
      </c>
      <c r="E9" s="7" t="s">
        <v>12</v>
      </c>
      <c r="F9" s="7" t="s">
        <v>13</v>
      </c>
    </row>
    <row r="10" spans="1:6" ht="15.5" thickTop="1" thickBot="1" x14ac:dyDescent="0.4">
      <c r="A10" s="9">
        <f>IF(B7&gt;0,B7-1,"")</f>
        <v>2016</v>
      </c>
      <c r="B10" s="9" t="s">
        <v>38</v>
      </c>
      <c r="C10" s="14"/>
      <c r="D10" s="10" t="s">
        <v>8</v>
      </c>
      <c r="E10" s="10" t="s">
        <v>8</v>
      </c>
      <c r="F10" s="10" t="s">
        <v>8</v>
      </c>
    </row>
    <row r="11" spans="1:6" ht="15.5" thickTop="1" thickBot="1" x14ac:dyDescent="0.4">
      <c r="A11" s="9">
        <f>IF(B7&gt;0,B7-1,"")</f>
        <v>2016</v>
      </c>
      <c r="B11" s="9" t="s">
        <v>39</v>
      </c>
      <c r="C11" s="14"/>
      <c r="D11" s="10" t="s">
        <v>8</v>
      </c>
      <c r="E11" s="10" t="s">
        <v>8</v>
      </c>
      <c r="F11" s="10" t="s">
        <v>8</v>
      </c>
    </row>
    <row r="12" spans="1:6" ht="15.5" thickTop="1" thickBot="1" x14ac:dyDescent="0.4">
      <c r="A12" s="9">
        <f>IF(B7&gt;0,B7-1,"")</f>
        <v>2016</v>
      </c>
      <c r="B12" s="9" t="s">
        <v>40</v>
      </c>
      <c r="C12" s="14"/>
      <c r="D12" s="10" t="s">
        <v>8</v>
      </c>
      <c r="E12" s="10" t="s">
        <v>8</v>
      </c>
      <c r="F12" s="10" t="s">
        <v>8</v>
      </c>
    </row>
    <row r="13" spans="1:6" ht="15.5" thickTop="1" thickBot="1" x14ac:dyDescent="0.4">
      <c r="A13" s="9">
        <f>IF(B7&gt;0,B7-1,"")</f>
        <v>2016</v>
      </c>
      <c r="B13" s="9" t="s">
        <v>2</v>
      </c>
      <c r="C13" s="10">
        <f>SUM(C10:C12)</f>
        <v>0</v>
      </c>
      <c r="D13" s="10" t="s">
        <v>8</v>
      </c>
      <c r="E13" s="10">
        <f>D36</f>
        <v>0</v>
      </c>
      <c r="F13" s="10">
        <f>F36</f>
        <v>0</v>
      </c>
    </row>
    <row r="14" spans="1:6" ht="15.5" thickTop="1" thickBot="1" x14ac:dyDescent="0.4">
      <c r="A14" s="9">
        <f>IF(B7&gt;0,B7-1,"")</f>
        <v>2016</v>
      </c>
      <c r="B14" s="9" t="s">
        <v>14</v>
      </c>
      <c r="C14" s="15"/>
      <c r="D14" s="14">
        <v>0.2</v>
      </c>
      <c r="E14" s="10">
        <f>$C$14*$D$14</f>
        <v>0</v>
      </c>
      <c r="F14" s="10">
        <f>$C$14*$D$14</f>
        <v>0</v>
      </c>
    </row>
    <row r="15" spans="1:6" ht="15.5" thickTop="1" thickBot="1" x14ac:dyDescent="0.4">
      <c r="A15" s="9">
        <f>IF(B7&gt;0,B7,"")</f>
        <v>2017</v>
      </c>
      <c r="B15" s="9" t="s">
        <v>3</v>
      </c>
      <c r="C15" s="13"/>
      <c r="D15" s="14">
        <v>2.5</v>
      </c>
      <c r="E15" s="10">
        <f>$C$15*$D$15</f>
        <v>0</v>
      </c>
      <c r="F15" s="10">
        <f>$C$15*$D$15</f>
        <v>0</v>
      </c>
    </row>
    <row r="16" spans="1:6" ht="15.5" thickTop="1" thickBot="1" x14ac:dyDescent="0.4">
      <c r="A16" s="9">
        <f>IF(B7&gt;0,B7,"")</f>
        <v>2017</v>
      </c>
      <c r="B16" s="9" t="s">
        <v>15</v>
      </c>
      <c r="C16" s="9" t="s">
        <v>8</v>
      </c>
      <c r="D16" s="10" t="s">
        <v>8</v>
      </c>
      <c r="E16" s="14"/>
      <c r="F16" s="14"/>
    </row>
    <row r="17" spans="1:7" ht="15.5" thickTop="1" thickBot="1" x14ac:dyDescent="0.4">
      <c r="A17" s="9" t="s">
        <v>8</v>
      </c>
      <c r="B17" s="9" t="s">
        <v>44</v>
      </c>
      <c r="C17" s="9" t="s">
        <v>8</v>
      </c>
      <c r="D17" s="10" t="s">
        <v>8</v>
      </c>
      <c r="E17" s="10">
        <f>IF(SUM(E13:E16)&gt;0,(IF(SUM(E13+E14+E15+E16)&gt;50,SUM(E13:E16),50)),0)</f>
        <v>0</v>
      </c>
      <c r="F17" s="10">
        <f>IF(SUM(F13:F16)&gt;0,(IF(SUM(F13+F14+F15+F16)&gt;50,SUM(F13:F16),50)),0)</f>
        <v>0</v>
      </c>
    </row>
    <row r="18" spans="1:7" ht="15.5" thickTop="1" thickBot="1" x14ac:dyDescent="0.4"/>
    <row r="19" spans="1:7" ht="15" thickTop="1" x14ac:dyDescent="0.35">
      <c r="A19" s="20" t="s">
        <v>16</v>
      </c>
      <c r="B19" s="17" t="s">
        <v>45</v>
      </c>
      <c r="C19" s="17"/>
      <c r="D19" s="17"/>
      <c r="E19" s="17"/>
      <c r="F19" s="17"/>
    </row>
    <row r="20" spans="1:7" x14ac:dyDescent="0.35">
      <c r="A20" s="21"/>
      <c r="B20" s="18"/>
      <c r="C20" s="18"/>
      <c r="D20" s="18"/>
      <c r="E20" s="18"/>
      <c r="F20" s="18"/>
    </row>
    <row r="21" spans="1:7" ht="15" thickBot="1" x14ac:dyDescent="0.4">
      <c r="A21" s="22"/>
      <c r="B21" s="19"/>
      <c r="C21" s="19"/>
      <c r="D21" s="19"/>
      <c r="E21" s="19"/>
      <c r="F21" s="19"/>
    </row>
    <row r="22" spans="1:7" ht="15.5" thickTop="1" thickBot="1" x14ac:dyDescent="0.4">
      <c r="A22" s="4"/>
      <c r="B22" s="4"/>
      <c r="C22" s="4"/>
    </row>
    <row r="23" spans="1:7" ht="15.5" thickTop="1" thickBot="1" x14ac:dyDescent="0.4">
      <c r="A23" s="16" t="s">
        <v>9</v>
      </c>
      <c r="B23" s="16"/>
      <c r="C23" s="16"/>
      <c r="D23" s="16"/>
      <c r="E23" s="16"/>
      <c r="F23" s="16"/>
    </row>
    <row r="24" spans="1:7" ht="15.5" thickTop="1" thickBot="1" x14ac:dyDescent="0.4">
      <c r="A24" s="7" t="s">
        <v>6</v>
      </c>
      <c r="B24" s="7" t="s">
        <v>7</v>
      </c>
      <c r="C24" s="16" t="s">
        <v>10</v>
      </c>
      <c r="D24" s="16"/>
      <c r="E24" s="16" t="s">
        <v>11</v>
      </c>
      <c r="F24" s="16"/>
    </row>
    <row r="25" spans="1:7" ht="15.5" thickTop="1" thickBot="1" x14ac:dyDescent="0.4">
      <c r="A25" s="10">
        <v>0</v>
      </c>
      <c r="B25" s="10">
        <v>24999.99</v>
      </c>
      <c r="C25" s="12">
        <v>2E-3</v>
      </c>
      <c r="D25" s="10">
        <f>IF(AND($C$13&gt;=$A$25,$C$13&lt;=$B$25),($C$13-$A$25)*$C$25,"-")</f>
        <v>0</v>
      </c>
      <c r="E25" s="12">
        <v>2E-3</v>
      </c>
      <c r="F25" s="10">
        <f>IF(AND($C$13&gt;=$A$25,$C$13&lt;=$B$25),($C$13-$A$25)*$E$25,"-")</f>
        <v>0</v>
      </c>
      <c r="G25" s="3"/>
    </row>
    <row r="26" spans="1:7" ht="15.5" thickTop="1" thickBot="1" x14ac:dyDescent="0.4">
      <c r="A26" s="10">
        <v>25000</v>
      </c>
      <c r="B26" s="10">
        <v>49999.99</v>
      </c>
      <c r="C26" s="12">
        <v>8.0000000000000004E-4</v>
      </c>
      <c r="D26" s="10" t="str">
        <f>IF(AND($C$13&gt;=$A$26,$C$13&lt;=$B$26),($C$13-$A$26)*$C$26+($B$25-$A$25)*$C$25,"-")</f>
        <v>-</v>
      </c>
      <c r="E26" s="12">
        <v>1.5E-3</v>
      </c>
      <c r="F26" s="10" t="str">
        <f>IF(AND($C$13&gt;=$A$26,$C$13&lt;=$B$26),($C$13-$A$26)*$E$26+($B$25-$A$25)*$E$25,"-")</f>
        <v>-</v>
      </c>
    </row>
    <row r="27" spans="1:7" ht="15.5" thickTop="1" thickBot="1" x14ac:dyDescent="0.4">
      <c r="A27" s="10">
        <v>50000</v>
      </c>
      <c r="B27" s="10">
        <v>99999.99</v>
      </c>
      <c r="C27" s="12">
        <v>7.000000000000001E-4</v>
      </c>
      <c r="D27" s="10" t="str">
        <f>IF(AND($C$13&gt;=$A$27,$C$13&lt;=$B$27),($C$13-$A$27)*$C$27+($B$26-$A$26)*$C$26+($B$25-$A$25)*$C$25,"-")</f>
        <v>-</v>
      </c>
      <c r="E27" s="12">
        <v>1.1000000000000001E-3</v>
      </c>
      <c r="F27" s="10" t="str">
        <f>IF(AND($C$13&gt;=$A$27,$C$13&lt;=$B$27),($C$13-$A$27)*$E$27+($B$26-$A$26)*$E$26+($B$25-$A$25)*$E$25,"-")</f>
        <v>-</v>
      </c>
    </row>
    <row r="28" spans="1:7" ht="15.5" thickTop="1" thickBot="1" x14ac:dyDescent="0.4">
      <c r="A28" s="10">
        <v>100000</v>
      </c>
      <c r="B28" s="10">
        <v>149999.99</v>
      </c>
      <c r="C28" s="12">
        <v>5.0000000000000001E-4</v>
      </c>
      <c r="D28" s="10" t="str">
        <f>IF(AND($C$13&gt;=$A$28,$C$13&lt;=$B$28),($C$13-$A$28)*$C$28+($B$27-$A$27)*$C$27+($B$26-$A$26)*$C$26+($B$25-$A$25)*$C$25,"-")</f>
        <v>-</v>
      </c>
      <c r="E28" s="12">
        <v>8.9999999999999998E-4</v>
      </c>
      <c r="F28" s="10" t="str">
        <f>IF(AND($C$13&gt;=$A$28,$C$13&lt;=$B$28),($C$13-$A$28)*$E$28+($B$27-$A$27)*$E$27+($B$26-$A$26)*$E$26+($B$25-$A$25)*$E$25,"-")</f>
        <v>-</v>
      </c>
    </row>
    <row r="29" spans="1:7" ht="15.5" thickTop="1" thickBot="1" x14ac:dyDescent="0.4">
      <c r="A29" s="10">
        <v>150000</v>
      </c>
      <c r="B29" s="10">
        <v>199999.99</v>
      </c>
      <c r="C29" s="12">
        <v>4.0000000000000002E-4</v>
      </c>
      <c r="D29" s="10" t="str">
        <f>IF(AND($C$13&gt;=$A$29,$C$13&lt;=$B$29),($C$13-$A$29)*$C$29+($B$28-$A$28)*$C$28+($B$27-$A$27)*$C$27+($B$26-$A$26)*$C$26+($B$25-$A$25)*$C$25,"-")</f>
        <v>-</v>
      </c>
      <c r="E29" s="12">
        <v>7.7999999999999999E-4</v>
      </c>
      <c r="F29" s="10" t="str">
        <f>IF(AND($C$13&gt;=$A$29,$C$13&lt;=$B$29),($C$13-$A$29)*$E$29+($B$28-$A$28)*$E$28+($B$27-$A$27)*$E$27+($B$26-$A$26)*$E$26+($B$25-$A$25)*$E$25,"-")</f>
        <v>-</v>
      </c>
    </row>
    <row r="30" spans="1:7" ht="15.5" thickTop="1" thickBot="1" x14ac:dyDescent="0.4">
      <c r="A30" s="10">
        <v>200000</v>
      </c>
      <c r="B30" s="10">
        <v>249999.99</v>
      </c>
      <c r="C30" s="12">
        <v>2.9999999999999997E-4</v>
      </c>
      <c r="D30" s="10" t="str">
        <f>IF(AND($C$13&gt;=$A$30,$C$13&lt;=$B$30),($C$13-$A$30)*$C$30+($B$29-$A$29)*$C$29+($B$28-$A$28)*$C$28+($B$27-$A$27)*$C$27+($B$26-$A$26)*$C$26+($B$25-$A$25)*$C$25,"-")</f>
        <v>-</v>
      </c>
      <c r="E30" s="12">
        <v>6.9000000000000008E-4</v>
      </c>
      <c r="F30" s="10" t="str">
        <f>IF(AND($C$13&gt;=$A$30,$C$13&lt;=$B$30),($C$13-$A$30)*$E$30+($B$29-$A$29)*$E$29+($B$28-$A$28)*$E$28+($B$27-$A$27)*$E$27+($B$26-$A$26)*$E$26+($B$25-$A$25)*$E$25,"-")</f>
        <v>-</v>
      </c>
    </row>
    <row r="31" spans="1:7" ht="15.5" thickTop="1" thickBot="1" x14ac:dyDescent="0.4">
      <c r="A31" s="10">
        <v>250000</v>
      </c>
      <c r="B31" s="10">
        <v>299999.99</v>
      </c>
      <c r="C31" s="12">
        <v>2.5000000000000001E-4</v>
      </c>
      <c r="D31" s="10" t="str">
        <f>IF(AND($C$13&gt;=$A$31,$C$13&lt;=$B$31),($C$13-$A$31)*$C$31+($B$30-$A$30)*$C$30+($B$29-$A$29)*$C$29+($B$28-$A$28)*$C$28+($B$27-$A$27)*$C$27+($B$26-$A$26)*$C$26+($B$25-$A$25)*$C$25,"-")</f>
        <v>-</v>
      </c>
      <c r="E31" s="12">
        <v>6.8000000000000005E-4</v>
      </c>
      <c r="F31" s="10" t="str">
        <f>IF(AND($C$13&gt;=$A$31,$C$13&lt;=$B$31),($C$13-$A$31)*$E$31+($B$30-$A$30)*$E$30+($B$29-$A$29)*$E$29+($B$28-$A$28)*$E$28+($B$27-$A$27)*$E$27+($B$26-$A$26)*$E$26+($B$25-$A$25)*$E$25,"-")</f>
        <v>-</v>
      </c>
    </row>
    <row r="32" spans="1:7" ht="15.5" thickTop="1" thickBot="1" x14ac:dyDescent="0.4">
      <c r="A32" s="10">
        <v>300000</v>
      </c>
      <c r="B32" s="10">
        <v>549999.99</v>
      </c>
      <c r="C32" s="12">
        <v>2.0000000000000001E-4</v>
      </c>
      <c r="D32" s="10" t="str">
        <f>IF(AND($C$13&gt;=$A$32,$C$13&lt;=$B$32),($C$13-$A$32)*$C$32+($B$31-$A$31)*$C$31+($B$30-$A$30)*$C$30+($B$29-$A$29)*$C$29+($B$28-$A$28)*$C$28+($B$27-$A$27)*$C$27+($B$26-$A$26)*$C$26+($B$25-$A$25)*$C$25,"-")</f>
        <v>-</v>
      </c>
      <c r="E32" s="12">
        <v>4.6399999999999995E-4</v>
      </c>
      <c r="F32" s="10" t="str">
        <f>IF(AND($C$13&gt;=$A$32,$C$13&lt;=$B$32),($C$13-$A$32)*$E$32+($B$31-$A$31)*$E$31+($B$30-$A$30)*$E$30+($B$29-$A$29)*$E$29+($B$28-$A$28)*$E$28+($B$27-$A$27)*$E$27+($B$26-$A$26)*$E$26+($B$25-$E$25)*$C$25,"-")</f>
        <v>-</v>
      </c>
    </row>
    <row r="33" spans="1:9" ht="15.5" thickTop="1" thickBot="1" x14ac:dyDescent="0.4">
      <c r="A33" s="10">
        <v>550000</v>
      </c>
      <c r="B33" s="10">
        <v>999999.99</v>
      </c>
      <c r="C33" s="12">
        <v>1.8999999999999998E-4</v>
      </c>
      <c r="D33" s="10" t="str">
        <f>IF(AND($C$13&gt;=$A$33,$C$13&lt;=$B$33),($C$13-$A$33)*$C$33+($B$32-$A$32)*$C$32+($B$31-$A$31)*$C$31+($B$30-$A$30)*$C$30+($B$29-$A$29)*$C$29+($B$28-$A$28)*$C$28+($B$27-$A$27)*$C$27+($B$26-$A$26)*$C$26+($B$25-$A$25)*$C$25,"-")</f>
        <v>-</v>
      </c>
      <c r="E33" s="12">
        <v>3.4000000000000002E-4</v>
      </c>
      <c r="F33" s="10" t="str">
        <f>IF(AND($C$13&gt;=$A$33,$C$13&lt;=$B$33),($C$13-$A$33)*$E$33+($B$32-$A$32)*$E$32+($B$31-$A$31)*$E$31+($B$30-$A$30)*$E$30+($B$29-$A$29)*$E$29+($B$28-$A$28)*$E$28+($B$27-$A$27)*$E$27+($B$26-$A$26)*$E$26+($B$25-$A$25)*$E$25,"-")</f>
        <v>-</v>
      </c>
      <c r="I33" s="5"/>
    </row>
    <row r="34" spans="1:9" ht="15.5" thickTop="1" thickBot="1" x14ac:dyDescent="0.4">
      <c r="A34" s="10">
        <v>1000000</v>
      </c>
      <c r="B34" s="10">
        <v>1999999.99</v>
      </c>
      <c r="C34" s="12">
        <v>1.2999999999999999E-4</v>
      </c>
      <c r="D34" s="10" t="str">
        <f>IF(AND($C$13&gt;=$A$34,$C$13&lt;=$B$34),($C$13-$A$34)*$C$34+($B$33-$A$33)*$C$33+($B$32-$A$32)*$C$32+($B$31-$A$31)*$C$31+($B$30-$A$30)*$C$30+($B$29-$A$29)*$C$29+($B$28-$A$28)*$C$28+($B$27-$A$27)*$C$27+($B$26-$A$26)*$C$26+($B$25-$A$25)*$C$25,"-")</f>
        <v>-</v>
      </c>
      <c r="E34" s="12">
        <v>2.3499999999999999E-4</v>
      </c>
      <c r="F34" s="10" t="str">
        <f>IF(AND($C$13&gt;=$A$34,$C$13&lt;=$B$34),($C$13-$A$34)*$E$34+($B$33-$A$33)*$E$33+($B$32-$A$32)*$E$32+($B$31-$A$31)*$E$31+($B$30-$A$30)*$E$30+($B$29-$A$29)*$E$29+($B$28-$A$28)*$E$28+($B$27-$A$27)*$E$27+($B$26-$A$26)*$E$26+($B$25-$A$25)*$E$25,"-")</f>
        <v>-</v>
      </c>
      <c r="I34" s="5"/>
    </row>
    <row r="35" spans="1:9" ht="15.5" thickTop="1" thickBot="1" x14ac:dyDescent="0.4">
      <c r="A35" s="10">
        <v>2000000</v>
      </c>
      <c r="B35" s="10" t="s">
        <v>8</v>
      </c>
      <c r="C35" s="12">
        <v>9.0000000000000006E-5</v>
      </c>
      <c r="D35" s="10" t="str">
        <f>IF($C$13&gt;=$A$35,($C$13-$A$35)*$C$35+($B$34-$A$34)*$C$34+($B$33-$A$33)*$C$33+($B$32-$A$32)*$C$32+($B$31-$A$31)*$C$31+($B$30-$A$30)*$C$30+($B$29-$A$29)*$C$29+($B$28-$A$28)*$C$28+($B$27-$A$27)*$C$27+($B$26-$A$26)*$C$26+($B$25-$A$25)*$C$25,"-")</f>
        <v>-</v>
      </c>
      <c r="E35" s="12">
        <v>9.0000000000000006E-5</v>
      </c>
      <c r="F35" s="10" t="str">
        <f>IF($C$13&gt;=$A$35,($C$13-$A$35)*$E$35+($B$34-$A$34)*$E$34+($B$33-$A$33)*$E$33+($B$32-$A$32)*$E$32+($B$31-$A$31)*$E$31+($B$30-$A$30)*$E$30+($B$29-$A$29)*$E$29+($B$28-$A$28)*$E$28+($B$27-$A$27)*$E$27+($B$26-$A$26)*$E$26+($B$25-$A$25)*$E$25,"-")</f>
        <v>-</v>
      </c>
    </row>
    <row r="36" spans="1:9" ht="15.5" thickTop="1" thickBot="1" x14ac:dyDescent="0.4">
      <c r="A36" s="7" t="s">
        <v>8</v>
      </c>
      <c r="B36" s="7" t="s">
        <v>8</v>
      </c>
      <c r="C36" s="7" t="s">
        <v>8</v>
      </c>
      <c r="D36" s="8">
        <f>SUM(D25:D35)</f>
        <v>0</v>
      </c>
      <c r="E36" s="7" t="s">
        <v>8</v>
      </c>
      <c r="F36" s="8">
        <f>SUM(F25:F35)</f>
        <v>0</v>
      </c>
    </row>
    <row r="37" spans="1:9" ht="15.5" thickTop="1" thickBot="1" x14ac:dyDescent="0.4">
      <c r="B37" s="1"/>
    </row>
    <row r="38" spans="1:9" ht="15.5" thickTop="1" thickBot="1" x14ac:dyDescent="0.4">
      <c r="A38" s="7" t="s">
        <v>31</v>
      </c>
      <c r="B38" s="1"/>
    </row>
    <row r="39" spans="1:9" ht="15.5" thickTop="1" thickBot="1" x14ac:dyDescent="0.4">
      <c r="A39" s="11" t="s">
        <v>29</v>
      </c>
      <c r="B39" s="28" t="s">
        <v>41</v>
      </c>
      <c r="C39" s="29"/>
      <c r="D39" s="29"/>
      <c r="E39" s="29"/>
      <c r="F39" s="30"/>
    </row>
    <row r="40" spans="1:9" ht="15.5" thickTop="1" thickBot="1" x14ac:dyDescent="0.4">
      <c r="A40" s="11" t="s">
        <v>24</v>
      </c>
      <c r="B40" s="28" t="s">
        <v>42</v>
      </c>
      <c r="C40" s="29"/>
      <c r="D40" s="29"/>
      <c r="E40" s="29"/>
      <c r="F40" s="30"/>
    </row>
    <row r="41" spans="1:9" ht="15.5" thickTop="1" thickBot="1" x14ac:dyDescent="0.4">
      <c r="A41" s="11" t="s">
        <v>25</v>
      </c>
      <c r="B41" s="28" t="s">
        <v>43</v>
      </c>
      <c r="C41" s="29"/>
      <c r="D41" s="29"/>
      <c r="E41" s="29"/>
      <c r="F41" s="30"/>
    </row>
    <row r="42" spans="1:9" ht="15.5" thickTop="1" thickBot="1" x14ac:dyDescent="0.4">
      <c r="A42" s="11" t="s">
        <v>26</v>
      </c>
      <c r="B42" s="28" t="s">
        <v>30</v>
      </c>
      <c r="C42" s="29"/>
      <c r="D42" s="29"/>
      <c r="E42" s="29"/>
      <c r="F42" s="30"/>
    </row>
    <row r="43" spans="1:9" ht="15.5" thickTop="1" thickBot="1" x14ac:dyDescent="0.4">
      <c r="A43" s="11" t="s">
        <v>27</v>
      </c>
      <c r="B43" s="28" t="s">
        <v>3</v>
      </c>
      <c r="C43" s="29"/>
      <c r="D43" s="29"/>
      <c r="E43" s="29"/>
      <c r="F43" s="30"/>
    </row>
    <row r="44" spans="1:9" ht="15.5" thickTop="1" thickBot="1" x14ac:dyDescent="0.4">
      <c r="A44" s="11" t="s">
        <v>32</v>
      </c>
      <c r="B44" s="28" t="s">
        <v>33</v>
      </c>
      <c r="C44" s="29"/>
      <c r="D44" s="29"/>
      <c r="E44" s="29"/>
      <c r="F44" s="30"/>
    </row>
    <row r="45" spans="1:9" ht="15.5" thickTop="1" thickBot="1" x14ac:dyDescent="0.4">
      <c r="A45" s="11" t="s">
        <v>28</v>
      </c>
      <c r="B45" s="28" t="s">
        <v>34</v>
      </c>
      <c r="C45" s="29"/>
      <c r="D45" s="29"/>
      <c r="E45" s="29"/>
      <c r="F45" s="30"/>
    </row>
    <row r="46" spans="1:9" ht="15.5" thickTop="1" thickBot="1" x14ac:dyDescent="0.4">
      <c r="A46" s="11" t="s">
        <v>35</v>
      </c>
      <c r="B46" s="28" t="s">
        <v>37</v>
      </c>
      <c r="C46" s="29"/>
      <c r="D46" s="29"/>
      <c r="E46" s="29"/>
      <c r="F46" s="30"/>
    </row>
    <row r="47" spans="1:9" ht="15.5" thickTop="1" thickBot="1" x14ac:dyDescent="0.4">
      <c r="A47" s="11" t="s">
        <v>36</v>
      </c>
      <c r="B47" s="28" t="s">
        <v>37</v>
      </c>
      <c r="C47" s="29"/>
      <c r="D47" s="29"/>
      <c r="E47" s="29"/>
      <c r="F47" s="30"/>
    </row>
    <row r="48" spans="1:9" ht="15" thickTop="1" x14ac:dyDescent="0.35">
      <c r="A48" s="1"/>
      <c r="B48" s="1"/>
    </row>
    <row r="49" spans="1:3" x14ac:dyDescent="0.35">
      <c r="A49" s="6"/>
      <c r="B49" s="23" t="s">
        <v>23</v>
      </c>
      <c r="C49" s="23"/>
    </row>
    <row r="50" spans="1:3" x14ac:dyDescent="0.35">
      <c r="A50" s="6"/>
      <c r="B50" s="23" t="s">
        <v>19</v>
      </c>
      <c r="C50" s="23"/>
    </row>
    <row r="51" spans="1:3" x14ac:dyDescent="0.35">
      <c r="A51" s="6"/>
      <c r="B51" s="24" t="s">
        <v>20</v>
      </c>
      <c r="C51" s="24"/>
    </row>
    <row r="52" spans="1:3" x14ac:dyDescent="0.35">
      <c r="A52" s="6"/>
      <c r="B52" s="25" t="s">
        <v>21</v>
      </c>
      <c r="C52" s="26"/>
    </row>
    <row r="53" spans="1:3" x14ac:dyDescent="0.35">
      <c r="A53" s="6"/>
      <c r="B53" s="27" t="s">
        <v>22</v>
      </c>
      <c r="C53" s="27"/>
    </row>
  </sheetData>
  <sheetProtection algorithmName="SHA-512" hashValue="0s0ZKRfhVobumAOYGBOuHy2MoT+ViP4UP0g0Z/kCX2IP6GnPOJGf1b/CS2YwV+qTzWb7W9EtpM+YRh9aEGsaWg==" saltValue="/oXLq7rfY4V+0Jh2pCwUjA==" spinCount="100000" sheet="1" objects="1" scenarios="1" selectLockedCells="1"/>
  <mergeCells count="19">
    <mergeCell ref="B51:C51"/>
    <mergeCell ref="B52:C52"/>
    <mergeCell ref="B53:C53"/>
    <mergeCell ref="C24:D24"/>
    <mergeCell ref="B45:F45"/>
    <mergeCell ref="B44:F44"/>
    <mergeCell ref="B46:F46"/>
    <mergeCell ref="B47:F47"/>
    <mergeCell ref="B49:C49"/>
    <mergeCell ref="B43:F43"/>
    <mergeCell ref="B42:F42"/>
    <mergeCell ref="B41:F41"/>
    <mergeCell ref="B40:F40"/>
    <mergeCell ref="B39:F39"/>
    <mergeCell ref="E24:F24"/>
    <mergeCell ref="A23:F23"/>
    <mergeCell ref="B19:F21"/>
    <mergeCell ref="A19:A21"/>
    <mergeCell ref="B50:C50"/>
  </mergeCells>
  <hyperlinks>
    <hyperlink ref="B51" r:id="rId1" xr:uid="{DAF0A380-8535-45E8-B91C-3C4A58186AED}"/>
    <hyperlink ref="B53" r:id="rId2" xr:uid="{3F98EC9F-B493-491F-B28B-BF3E90BFB830}"/>
  </hyperlinks>
  <pageMargins left="0.11811023622047245" right="0.11811023622047245" top="0.19685039370078741" bottom="0.19685039370078741" header="0.31496062992125984" footer="0.31496062992125984"/>
  <pageSetup paperSize="9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AA89D44-3AE2-4EA4-8C51-F081646C1CA5}">
          <x14:formula1>
            <xm:f>'Listas Suspensas'!$B$9:$B$14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98554-1741-4ABA-8672-C84E6E61511A}">
  <dimension ref="B8:B14"/>
  <sheetViews>
    <sheetView showGridLines="0" workbookViewId="0">
      <selection activeCell="D10" sqref="D10"/>
    </sheetView>
  </sheetViews>
  <sheetFormatPr defaultRowHeight="14.5" x14ac:dyDescent="0.35"/>
  <cols>
    <col min="1" max="1" width="3.453125" customWidth="1"/>
    <col min="2" max="2" width="13.26953125" customWidth="1"/>
  </cols>
  <sheetData>
    <row r="8" spans="2:2" x14ac:dyDescent="0.35">
      <c r="B8" s="2" t="s">
        <v>17</v>
      </c>
    </row>
    <row r="9" spans="2:2" x14ac:dyDescent="0.35">
      <c r="B9" s="2">
        <v>2017</v>
      </c>
    </row>
    <row r="10" spans="2:2" x14ac:dyDescent="0.35">
      <c r="B10" s="2">
        <v>2018</v>
      </c>
    </row>
    <row r="11" spans="2:2" x14ac:dyDescent="0.35">
      <c r="B11" s="2">
        <v>2019</v>
      </c>
    </row>
    <row r="12" spans="2:2" x14ac:dyDescent="0.35">
      <c r="B12" s="2">
        <v>2020</v>
      </c>
    </row>
    <row r="13" spans="2:2" x14ac:dyDescent="0.35">
      <c r="B13" s="2">
        <v>2021</v>
      </c>
    </row>
    <row r="14" spans="2:2" x14ac:dyDescent="0.35">
      <c r="B14" s="2">
        <v>2022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Simulador Honorários</vt:lpstr>
      <vt:lpstr>Listas Suspensas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2017-12-21T23:27:42Z</cp:lastPrinted>
  <dcterms:created xsi:type="dcterms:W3CDTF">2017-12-21T16:52:23Z</dcterms:created>
  <dcterms:modified xsi:type="dcterms:W3CDTF">2017-12-29T10:23:06Z</dcterms:modified>
</cp:coreProperties>
</file>