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21015" windowHeight="9990"/>
  </bookViews>
  <sheets>
    <sheet name="Folha1" sheetId="1" r:id="rId1"/>
    <sheet name="Folha2" sheetId="2" r:id="rId2"/>
    <sheet name="Folha3" sheetId="3" r:id="rId3"/>
  </sheets>
  <calcPr calcId="124519"/>
</workbook>
</file>

<file path=xl/calcChain.xml><?xml version="1.0" encoding="utf-8"?>
<calcChain xmlns="http://schemas.openxmlformats.org/spreadsheetml/2006/main">
  <c r="M45" i="1"/>
  <c r="L45"/>
  <c r="M34"/>
  <c r="M43"/>
  <c r="L43"/>
  <c r="M32"/>
  <c r="M41"/>
  <c r="L41"/>
  <c r="M40"/>
  <c r="L40"/>
  <c r="M30"/>
  <c r="M42"/>
  <c r="M44" s="1"/>
  <c r="M46" s="1"/>
  <c r="M48" s="1"/>
  <c r="L42"/>
  <c r="L44" s="1"/>
  <c r="L46" s="1"/>
  <c r="L48" s="1"/>
  <c r="N35"/>
  <c r="M35"/>
  <c r="N34"/>
  <c r="N32"/>
  <c r="N31"/>
  <c r="M31"/>
  <c r="N30"/>
  <c r="M33"/>
  <c r="M36" s="1"/>
  <c r="P21"/>
  <c r="O21"/>
  <c r="N21"/>
  <c r="N23" s="1"/>
  <c r="N26" s="1"/>
  <c r="N28" s="1"/>
  <c r="M21"/>
  <c r="M23" s="1"/>
  <c r="M26" s="1"/>
  <c r="M28" s="1"/>
  <c r="P20"/>
  <c r="O20"/>
  <c r="P13"/>
  <c r="O13"/>
  <c r="P12"/>
  <c r="O12"/>
  <c r="N33" l="1"/>
  <c r="N36" s="1"/>
</calcChain>
</file>

<file path=xl/sharedStrings.xml><?xml version="1.0" encoding="utf-8"?>
<sst xmlns="http://schemas.openxmlformats.org/spreadsheetml/2006/main" count="54" uniqueCount="46">
  <si>
    <t>Demontração de Resultados da Sociedade ABC, S.A. Em 31/12/2016</t>
  </si>
  <si>
    <t>CODIGO
DAS CONTAS
EM SNC</t>
  </si>
  <si>
    <t>RENDIMENTOS E GASTOS</t>
  </si>
  <si>
    <t>NOTAS</t>
  </si>
  <si>
    <t>PERÍODOS</t>
  </si>
  <si>
    <t>71+72</t>
  </si>
  <si>
    <t>Vendas e serviços prestados</t>
  </si>
  <si>
    <t>Subsídios à exploração</t>
  </si>
  <si>
    <t>Variação nos inventários da produção</t>
  </si>
  <si>
    <t>Trabalhos para a própria entidade</t>
  </si>
  <si>
    <t>Custo das mercadorias vendidas e das matérias consumidas</t>
  </si>
  <si>
    <t>Fornecimentos e serviços externos</t>
  </si>
  <si>
    <t>CV</t>
  </si>
  <si>
    <t>Gastos com o pessoal</t>
  </si>
  <si>
    <t>CF</t>
  </si>
  <si>
    <t>64.2</t>
  </si>
  <si>
    <t>Ajustamentos de inventários (perdas/reversões)</t>
  </si>
  <si>
    <t>65.1/76.212</t>
  </si>
  <si>
    <t>Imparidade de dívidas a receber ( perdas/ reversões)</t>
  </si>
  <si>
    <t>Provisões (aumentos/reduções)</t>
  </si>
  <si>
    <t>65.12/76.21</t>
  </si>
  <si>
    <t>Outras imparidades (perdas/reversões)</t>
  </si>
  <si>
    <t>66/77</t>
  </si>
  <si>
    <t>Aumentos/ reduções de justo valor</t>
  </si>
  <si>
    <t>Outros rendimentos e ganhos</t>
  </si>
  <si>
    <t>Outros gastos e perdas</t>
  </si>
  <si>
    <t>Resultado antes de depreciações de financiamento e impostos</t>
  </si>
  <si>
    <t>64/76.1</t>
  </si>
  <si>
    <t>Gastos/ reversões de depreciação e de amortização</t>
  </si>
  <si>
    <t>Resultado operacional (antes de gastos de financiamento e impostos</t>
  </si>
  <si>
    <t>Juros e rendimentos similares obtidos</t>
  </si>
  <si>
    <t>Juros e gastos similares suportados</t>
  </si>
  <si>
    <t>Resultado antes de impostos</t>
  </si>
  <si>
    <t>Imposto sobre o rendimento do período</t>
  </si>
  <si>
    <t>Resultado líquido do período</t>
  </si>
  <si>
    <t>Rendimentos Operacionais</t>
  </si>
  <si>
    <t>Custos Variáveis</t>
  </si>
  <si>
    <t>Custos Fixos</t>
  </si>
  <si>
    <t>Encargos Financeiros (Liquidos)</t>
  </si>
  <si>
    <t>Imposto</t>
  </si>
  <si>
    <t>RL</t>
  </si>
  <si>
    <t>RENDIMENTOS E GASTOS (Método Custo Variável)</t>
  </si>
  <si>
    <r>
      <t>Custos Variáveis</t>
    </r>
    <r>
      <rPr>
        <b/>
        <sz val="14.3"/>
        <color theme="1"/>
        <rFont val="Calibri"/>
        <family val="2"/>
      </rPr>
      <t xml:space="preserve"> (CV)</t>
    </r>
  </si>
  <si>
    <t>Margem de Contribuição (MC)</t>
  </si>
  <si>
    <t>Resultado operacional EBIT</t>
  </si>
  <si>
    <t>Custos Fixos (CF)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</si>
</sst>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b/>
      <sz val="14.3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Fill="1"/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/>
    <xf numFmtId="0" fontId="2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2" xfId="0" applyBorder="1"/>
    <xf numFmtId="4" fontId="0" fillId="0" borderId="12" xfId="0" applyNumberFormat="1" applyFill="1" applyBorder="1"/>
    <xf numFmtId="4" fontId="0" fillId="0" borderId="0" xfId="0" applyNumberFormat="1" applyFill="1"/>
    <xf numFmtId="0" fontId="0" fillId="0" borderId="13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4" xfId="0" applyBorder="1" applyAlignment="1">
      <alignment horizontal="left"/>
    </xf>
    <xf numFmtId="4" fontId="0" fillId="0" borderId="14" xfId="0" applyNumberFormat="1" applyFill="1" applyBorder="1"/>
    <xf numFmtId="4" fontId="0" fillId="0" borderId="0" xfId="0" applyNumberFormat="1" applyFill="1" applyBorder="1"/>
    <xf numFmtId="4" fontId="0" fillId="0" borderId="12" xfId="0" applyNumberFormat="1" applyBorder="1"/>
    <xf numFmtId="0" fontId="4" fillId="0" borderId="13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4" fillId="0" borderId="14" xfId="0" applyFont="1" applyBorder="1" applyAlignment="1">
      <alignment horizontal="right"/>
    </xf>
    <xf numFmtId="4" fontId="0" fillId="0" borderId="11" xfId="0" applyNumberFormat="1" applyFill="1" applyBorder="1"/>
    <xf numFmtId="0" fontId="0" fillId="0" borderId="7" xfId="0" applyBorder="1" applyAlignment="1">
      <alignment horizontal="center" vertical="center"/>
    </xf>
    <xf numFmtId="0" fontId="4" fillId="0" borderId="8" xfId="0" applyFont="1" applyBorder="1" applyAlignment="1">
      <alignment horizontal="right"/>
    </xf>
    <xf numFmtId="0" fontId="4" fillId="0" borderId="9" xfId="0" applyFont="1" applyBorder="1" applyAlignment="1">
      <alignment horizontal="right"/>
    </xf>
    <xf numFmtId="0" fontId="4" fillId="0" borderId="10" xfId="0" applyFont="1" applyBorder="1" applyAlignment="1">
      <alignment horizontal="right"/>
    </xf>
    <xf numFmtId="0" fontId="0" fillId="0" borderId="7" xfId="0" applyBorder="1"/>
    <xf numFmtId="0" fontId="1" fillId="0" borderId="0" xfId="0" applyFont="1" applyAlignment="1">
      <alignment horizontal="center"/>
    </xf>
    <xf numFmtId="4" fontId="0" fillId="0" borderId="0" xfId="0" applyNumberFormat="1" applyAlignment="1"/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1" fillId="0" borderId="0" xfId="0" applyNumberFormat="1" applyFont="1" applyAlignment="1"/>
    <xf numFmtId="4" fontId="0" fillId="0" borderId="0" xfId="0" applyNumberFormat="1"/>
    <xf numFmtId="0" fontId="1" fillId="0" borderId="0" xfId="0" applyFont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4" fontId="1" fillId="0" borderId="1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Y48"/>
  <sheetViews>
    <sheetView tabSelected="1" workbookViewId="0">
      <selection activeCell="L45" sqref="L45:M45"/>
    </sheetView>
  </sheetViews>
  <sheetFormatPr defaultRowHeight="15"/>
  <cols>
    <col min="2" max="2" width="11" bestFit="1" customWidth="1"/>
    <col min="12" max="14" width="12.140625" bestFit="1" customWidth="1"/>
  </cols>
  <sheetData>
    <row r="3" spans="2:25">
      <c r="B3" s="1" t="s">
        <v>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45"/>
      <c r="P3" s="45"/>
      <c r="Q3" s="45"/>
      <c r="R3" s="45"/>
      <c r="S3" s="45"/>
      <c r="T3" s="45"/>
      <c r="U3" s="45"/>
      <c r="V3" s="45"/>
      <c r="W3" s="2"/>
      <c r="X3" s="2"/>
      <c r="Y3" s="2"/>
    </row>
    <row r="4" spans="2:25">
      <c r="U4" s="2"/>
      <c r="V4" s="2"/>
      <c r="W4" s="2"/>
      <c r="X4" s="2"/>
      <c r="Y4" s="2"/>
    </row>
    <row r="5" spans="2:25">
      <c r="B5" s="3" t="s">
        <v>1</v>
      </c>
      <c r="C5" s="4" t="s">
        <v>2</v>
      </c>
      <c r="D5" s="5"/>
      <c r="E5" s="5"/>
      <c r="F5" s="5"/>
      <c r="G5" s="5"/>
      <c r="H5" s="5"/>
      <c r="I5" s="5"/>
      <c r="J5" s="5"/>
      <c r="K5" s="6"/>
      <c r="L5" s="7" t="s">
        <v>3</v>
      </c>
      <c r="M5" s="8" t="s">
        <v>4</v>
      </c>
      <c r="N5" s="9"/>
      <c r="O5" s="10"/>
      <c r="P5" s="10"/>
      <c r="Q5" s="10"/>
    </row>
    <row r="6" spans="2:25" ht="21.75" customHeight="1">
      <c r="B6" s="11"/>
      <c r="C6" s="12"/>
      <c r="D6" s="13"/>
      <c r="E6" s="13"/>
      <c r="F6" s="13"/>
      <c r="G6" s="13"/>
      <c r="H6" s="13"/>
      <c r="I6" s="13"/>
      <c r="J6" s="13"/>
      <c r="K6" s="14"/>
      <c r="L6" s="15"/>
      <c r="M6" s="16">
        <v>2016</v>
      </c>
      <c r="N6" s="16">
        <v>2015</v>
      </c>
      <c r="O6" s="10"/>
      <c r="P6" s="10"/>
      <c r="Q6" s="10"/>
    </row>
    <row r="7" spans="2:25">
      <c r="B7" s="17" t="s">
        <v>5</v>
      </c>
      <c r="C7" s="18" t="s">
        <v>6</v>
      </c>
      <c r="D7" s="19"/>
      <c r="E7" s="19"/>
      <c r="F7" s="19"/>
      <c r="G7" s="19"/>
      <c r="H7" s="19"/>
      <c r="I7" s="19"/>
      <c r="J7" s="19"/>
      <c r="K7" s="20"/>
      <c r="L7" s="21"/>
      <c r="M7" s="22">
        <v>3000000</v>
      </c>
      <c r="N7" s="22">
        <v>2500000</v>
      </c>
      <c r="O7" s="2"/>
      <c r="P7" s="23"/>
      <c r="Q7" s="2"/>
    </row>
    <row r="8" spans="2:25">
      <c r="B8" s="17">
        <v>75</v>
      </c>
      <c r="C8" s="24" t="s">
        <v>7</v>
      </c>
      <c r="D8" s="25"/>
      <c r="E8" s="25"/>
      <c r="F8" s="25"/>
      <c r="G8" s="25"/>
      <c r="H8" s="25"/>
      <c r="I8" s="25"/>
      <c r="J8" s="25"/>
      <c r="K8" s="26"/>
      <c r="L8" s="21"/>
      <c r="M8" s="22">
        <v>100000</v>
      </c>
      <c r="N8" s="22">
        <v>30000</v>
      </c>
      <c r="O8" s="2"/>
      <c r="P8" s="2"/>
      <c r="Q8" s="2"/>
    </row>
    <row r="9" spans="2:25">
      <c r="B9" s="17">
        <v>73</v>
      </c>
      <c r="C9" s="24" t="s">
        <v>8</v>
      </c>
      <c r="D9" s="25"/>
      <c r="E9" s="25"/>
      <c r="F9" s="25"/>
      <c r="G9" s="25"/>
      <c r="H9" s="25"/>
      <c r="I9" s="25"/>
      <c r="J9" s="25"/>
      <c r="K9" s="26"/>
      <c r="L9" s="21"/>
      <c r="M9" s="22">
        <v>30000</v>
      </c>
      <c r="N9" s="22">
        <v>0</v>
      </c>
      <c r="O9" s="2"/>
      <c r="P9" s="2"/>
      <c r="Q9" s="2"/>
    </row>
    <row r="10" spans="2:25">
      <c r="B10" s="17">
        <v>74</v>
      </c>
      <c r="C10" s="24" t="s">
        <v>9</v>
      </c>
      <c r="D10" s="25"/>
      <c r="E10" s="25"/>
      <c r="F10" s="25"/>
      <c r="G10" s="25"/>
      <c r="H10" s="25"/>
      <c r="I10" s="25"/>
      <c r="J10" s="25"/>
      <c r="K10" s="26"/>
      <c r="L10" s="21"/>
      <c r="M10" s="22">
        <v>0</v>
      </c>
      <c r="N10" s="22">
        <v>0</v>
      </c>
      <c r="O10" s="2"/>
      <c r="P10" s="2"/>
      <c r="Q10" s="2"/>
    </row>
    <row r="11" spans="2:25">
      <c r="B11" s="17">
        <v>61</v>
      </c>
      <c r="C11" s="24" t="s">
        <v>10</v>
      </c>
      <c r="D11" s="25"/>
      <c r="E11" s="25"/>
      <c r="F11" s="25"/>
      <c r="G11" s="25"/>
      <c r="H11" s="25"/>
      <c r="I11" s="25"/>
      <c r="J11" s="25"/>
      <c r="K11" s="26"/>
      <c r="L11" s="21"/>
      <c r="M11" s="22">
        <v>-1250000</v>
      </c>
      <c r="N11" s="22">
        <v>-1500000</v>
      </c>
      <c r="O11" s="2"/>
      <c r="P11" s="23"/>
      <c r="Q11" s="23"/>
    </row>
    <row r="12" spans="2:25">
      <c r="B12" s="17">
        <v>62</v>
      </c>
      <c r="C12" s="24" t="s">
        <v>11</v>
      </c>
      <c r="D12" s="25"/>
      <c r="E12" s="25"/>
      <c r="F12" s="25"/>
      <c r="G12" s="25"/>
      <c r="H12" s="25"/>
      <c r="I12" s="25"/>
      <c r="J12" s="25"/>
      <c r="K12" s="26"/>
      <c r="L12" s="21"/>
      <c r="M12" s="22">
        <v>-80000</v>
      </c>
      <c r="N12" s="22">
        <v>-86000</v>
      </c>
      <c r="O12" s="2">
        <f>M12*75%</f>
        <v>-60000</v>
      </c>
      <c r="P12" s="2">
        <f>N12*75%</f>
        <v>-64500</v>
      </c>
      <c r="Q12" s="2" t="s">
        <v>12</v>
      </c>
    </row>
    <row r="13" spans="2:25">
      <c r="B13" s="17">
        <v>63</v>
      </c>
      <c r="C13" s="24" t="s">
        <v>13</v>
      </c>
      <c r="D13" s="25"/>
      <c r="E13" s="25"/>
      <c r="F13" s="25"/>
      <c r="G13" s="25"/>
      <c r="H13" s="25"/>
      <c r="I13" s="25"/>
      <c r="J13" s="25"/>
      <c r="K13" s="26"/>
      <c r="L13" s="21"/>
      <c r="M13" s="22">
        <v>-250000</v>
      </c>
      <c r="N13" s="22">
        <v>-180000</v>
      </c>
      <c r="O13" s="2">
        <f>M12*25%</f>
        <v>-20000</v>
      </c>
      <c r="P13" s="2">
        <f>N12*5%</f>
        <v>-4300</v>
      </c>
      <c r="Q13" s="2" t="s">
        <v>14</v>
      </c>
    </row>
    <row r="14" spans="2:25">
      <c r="B14" s="17" t="s">
        <v>15</v>
      </c>
      <c r="C14" s="24" t="s">
        <v>16</v>
      </c>
      <c r="D14" s="25"/>
      <c r="E14" s="25"/>
      <c r="F14" s="25"/>
      <c r="G14" s="25"/>
      <c r="H14" s="25"/>
      <c r="I14" s="25"/>
      <c r="J14" s="25"/>
      <c r="K14" s="26"/>
      <c r="L14" s="21"/>
      <c r="M14" s="22">
        <v>50000</v>
      </c>
      <c r="N14" s="22">
        <v>100000</v>
      </c>
      <c r="O14" s="2"/>
      <c r="P14" s="2"/>
      <c r="Q14" s="2"/>
    </row>
    <row r="15" spans="2:25">
      <c r="B15" s="17" t="s">
        <v>17</v>
      </c>
      <c r="C15" s="24" t="s">
        <v>18</v>
      </c>
      <c r="D15" s="25"/>
      <c r="E15" s="25"/>
      <c r="F15" s="25"/>
      <c r="G15" s="25"/>
      <c r="H15" s="25"/>
      <c r="I15" s="25"/>
      <c r="J15" s="25"/>
      <c r="K15" s="26"/>
      <c r="L15" s="21"/>
      <c r="M15" s="22">
        <v>-75000</v>
      </c>
      <c r="N15" s="27">
        <v>0</v>
      </c>
      <c r="O15" s="2"/>
      <c r="P15" s="2"/>
      <c r="Q15" s="2"/>
    </row>
    <row r="16" spans="2:25">
      <c r="B16" s="17">
        <v>67</v>
      </c>
      <c r="C16" s="24" t="s">
        <v>19</v>
      </c>
      <c r="D16" s="25"/>
      <c r="E16" s="25"/>
      <c r="F16" s="25"/>
      <c r="G16" s="25"/>
      <c r="H16" s="25"/>
      <c r="I16" s="25"/>
      <c r="J16" s="25"/>
      <c r="K16" s="26"/>
      <c r="L16" s="21"/>
      <c r="M16" s="22">
        <v>-40000</v>
      </c>
      <c r="N16" s="22">
        <v>-20000</v>
      </c>
      <c r="O16" s="2"/>
      <c r="P16" s="2"/>
      <c r="Q16" s="2"/>
    </row>
    <row r="17" spans="2:25">
      <c r="B17" s="17" t="s">
        <v>20</v>
      </c>
      <c r="C17" s="24" t="s">
        <v>21</v>
      </c>
      <c r="D17" s="25"/>
      <c r="E17" s="25"/>
      <c r="F17" s="25"/>
      <c r="G17" s="25"/>
      <c r="H17" s="25"/>
      <c r="I17" s="25"/>
      <c r="J17" s="25"/>
      <c r="K17" s="26"/>
      <c r="L17" s="21"/>
      <c r="M17" s="22">
        <v>0</v>
      </c>
      <c r="N17" s="22">
        <v>0</v>
      </c>
      <c r="O17" s="2"/>
      <c r="P17" s="2"/>
      <c r="Q17" s="2"/>
    </row>
    <row r="18" spans="2:25">
      <c r="B18" s="17" t="s">
        <v>22</v>
      </c>
      <c r="C18" s="24" t="s">
        <v>23</v>
      </c>
      <c r="D18" s="25"/>
      <c r="E18" s="25"/>
      <c r="F18" s="25"/>
      <c r="G18" s="25"/>
      <c r="H18" s="25"/>
      <c r="I18" s="25"/>
      <c r="J18" s="25"/>
      <c r="K18" s="26"/>
      <c r="L18" s="21"/>
      <c r="M18" s="22">
        <v>0</v>
      </c>
      <c r="N18" s="22">
        <v>0</v>
      </c>
      <c r="O18" s="2"/>
      <c r="P18" s="2"/>
      <c r="Q18" s="2"/>
    </row>
    <row r="19" spans="2:25">
      <c r="B19" s="17">
        <v>78</v>
      </c>
      <c r="C19" s="24" t="s">
        <v>24</v>
      </c>
      <c r="D19" s="25"/>
      <c r="E19" s="25"/>
      <c r="F19" s="25"/>
      <c r="G19" s="25"/>
      <c r="H19" s="25"/>
      <c r="I19" s="25"/>
      <c r="J19" s="25"/>
      <c r="K19" s="26"/>
      <c r="L19" s="21"/>
      <c r="M19" s="28">
        <v>60000</v>
      </c>
      <c r="N19" s="22">
        <v>18000</v>
      </c>
      <c r="O19" s="2"/>
      <c r="P19" s="2"/>
      <c r="Q19" s="2"/>
    </row>
    <row r="20" spans="2:25">
      <c r="B20" s="17">
        <v>68</v>
      </c>
      <c r="C20" s="24" t="s">
        <v>25</v>
      </c>
      <c r="D20" s="25"/>
      <c r="E20" s="25"/>
      <c r="F20" s="25"/>
      <c r="G20" s="25"/>
      <c r="H20" s="25"/>
      <c r="I20" s="25"/>
      <c r="J20" s="25"/>
      <c r="K20" s="26"/>
      <c r="L20" s="29"/>
      <c r="M20" s="22">
        <v>-70000</v>
      </c>
      <c r="N20" s="22">
        <v>-19000</v>
      </c>
      <c r="O20" s="2">
        <f>M20*20%</f>
        <v>-14000</v>
      </c>
      <c r="P20" s="2">
        <f>N20*20%</f>
        <v>-3800</v>
      </c>
      <c r="Q20" s="2" t="s">
        <v>12</v>
      </c>
    </row>
    <row r="21" spans="2:25">
      <c r="B21" s="17"/>
      <c r="C21" s="30" t="s">
        <v>26</v>
      </c>
      <c r="D21" s="31"/>
      <c r="E21" s="31"/>
      <c r="F21" s="31"/>
      <c r="G21" s="31"/>
      <c r="H21" s="31"/>
      <c r="I21" s="31"/>
      <c r="J21" s="31"/>
      <c r="K21" s="32"/>
      <c r="L21" s="29"/>
      <c r="M21" s="33">
        <f>SUM(M7:M20)</f>
        <v>1475000</v>
      </c>
      <c r="N21" s="33">
        <f>SUM(N7:N20)</f>
        <v>843000</v>
      </c>
      <c r="O21" s="2">
        <f>M20*80%</f>
        <v>-56000</v>
      </c>
      <c r="P21" s="2">
        <f>N20*80%</f>
        <v>-15200</v>
      </c>
      <c r="Q21" s="2" t="s">
        <v>14</v>
      </c>
    </row>
    <row r="22" spans="2:25">
      <c r="B22" s="17" t="s">
        <v>27</v>
      </c>
      <c r="C22" s="24" t="s">
        <v>28</v>
      </c>
      <c r="D22" s="25"/>
      <c r="E22" s="25"/>
      <c r="F22" s="25"/>
      <c r="G22" s="25"/>
      <c r="H22" s="25"/>
      <c r="I22" s="25"/>
      <c r="J22" s="25"/>
      <c r="K22" s="26"/>
      <c r="L22" s="21"/>
      <c r="M22" s="22">
        <v>-400000</v>
      </c>
      <c r="N22" s="22">
        <v>-44000</v>
      </c>
      <c r="O22" s="2"/>
      <c r="P22" s="2"/>
      <c r="Q22" s="2"/>
    </row>
    <row r="23" spans="2:25">
      <c r="B23" s="17"/>
      <c r="C23" s="30" t="s">
        <v>29</v>
      </c>
      <c r="D23" s="31"/>
      <c r="E23" s="31"/>
      <c r="F23" s="31"/>
      <c r="G23" s="31"/>
      <c r="H23" s="31"/>
      <c r="I23" s="31"/>
      <c r="J23" s="31"/>
      <c r="K23" s="32"/>
      <c r="L23" s="21"/>
      <c r="M23" s="33">
        <f>SUM(M21:M22)</f>
        <v>1075000</v>
      </c>
      <c r="N23" s="33">
        <f>SUM(N21:N22)</f>
        <v>799000</v>
      </c>
      <c r="O23" s="2"/>
      <c r="P23" s="2"/>
      <c r="Q23" s="2"/>
    </row>
    <row r="24" spans="2:25">
      <c r="B24" s="17">
        <v>79</v>
      </c>
      <c r="C24" s="24" t="s">
        <v>30</v>
      </c>
      <c r="D24" s="25"/>
      <c r="E24" s="25"/>
      <c r="F24" s="25"/>
      <c r="G24" s="25"/>
      <c r="H24" s="25"/>
      <c r="I24" s="25"/>
      <c r="J24" s="25"/>
      <c r="K24" s="26"/>
      <c r="L24" s="21"/>
      <c r="M24" s="22">
        <v>2000</v>
      </c>
      <c r="N24" s="22">
        <v>12000</v>
      </c>
      <c r="O24" s="2"/>
      <c r="P24" s="2"/>
      <c r="Q24" s="2"/>
    </row>
    <row r="25" spans="2:25">
      <c r="B25" s="17">
        <v>69</v>
      </c>
      <c r="C25" s="24" t="s">
        <v>31</v>
      </c>
      <c r="D25" s="25"/>
      <c r="E25" s="25"/>
      <c r="F25" s="25"/>
      <c r="G25" s="25"/>
      <c r="H25" s="25"/>
      <c r="I25" s="25"/>
      <c r="J25" s="25"/>
      <c r="K25" s="26"/>
      <c r="L25" s="21"/>
      <c r="M25" s="22">
        <v>-160000</v>
      </c>
      <c r="N25" s="22">
        <v>-50000</v>
      </c>
      <c r="O25" s="2"/>
      <c r="P25" s="23"/>
      <c r="Q25" s="23"/>
    </row>
    <row r="26" spans="2:25">
      <c r="B26" s="17"/>
      <c r="C26" s="30" t="s">
        <v>32</v>
      </c>
      <c r="D26" s="31"/>
      <c r="E26" s="31"/>
      <c r="F26" s="31"/>
      <c r="G26" s="31"/>
      <c r="H26" s="31"/>
      <c r="I26" s="31"/>
      <c r="J26" s="31"/>
      <c r="K26" s="32"/>
      <c r="L26" s="21"/>
      <c r="M26" s="33">
        <f>SUM(M23:M25)</f>
        <v>917000</v>
      </c>
      <c r="N26" s="33">
        <f>SUM(N23:N25)</f>
        <v>761000</v>
      </c>
      <c r="O26" s="2"/>
      <c r="P26" s="2"/>
      <c r="Q26" s="2"/>
    </row>
    <row r="27" spans="2:25">
      <c r="B27" s="17">
        <v>812</v>
      </c>
      <c r="C27" s="24" t="s">
        <v>33</v>
      </c>
      <c r="D27" s="25"/>
      <c r="E27" s="25"/>
      <c r="F27" s="25"/>
      <c r="G27" s="25"/>
      <c r="H27" s="25"/>
      <c r="I27" s="25"/>
      <c r="J27" s="25"/>
      <c r="K27" s="26"/>
      <c r="L27" s="21"/>
      <c r="M27" s="22">
        <v>-229250</v>
      </c>
      <c r="N27" s="22">
        <v>-190250</v>
      </c>
      <c r="O27" s="2"/>
      <c r="P27" s="2"/>
      <c r="Q27" s="2"/>
    </row>
    <row r="28" spans="2:25">
      <c r="B28" s="34">
        <v>818</v>
      </c>
      <c r="C28" s="35" t="s">
        <v>34</v>
      </c>
      <c r="D28" s="36"/>
      <c r="E28" s="36"/>
      <c r="F28" s="36"/>
      <c r="G28" s="36"/>
      <c r="H28" s="36"/>
      <c r="I28" s="36"/>
      <c r="J28" s="36"/>
      <c r="K28" s="37"/>
      <c r="L28" s="38"/>
      <c r="M28" s="33">
        <f>SUM(M26:M27)</f>
        <v>687750</v>
      </c>
      <c r="N28" s="33">
        <f>SUM(N26:N27)</f>
        <v>570750</v>
      </c>
      <c r="O28" s="2"/>
      <c r="P28" s="2"/>
      <c r="Q28" s="2"/>
    </row>
    <row r="29" spans="2:25">
      <c r="U29" s="2"/>
      <c r="V29" s="2"/>
      <c r="W29" s="2"/>
      <c r="X29" s="2"/>
      <c r="Y29" s="2"/>
    </row>
    <row r="30" spans="2:25">
      <c r="B30" s="39" t="s">
        <v>35</v>
      </c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40">
        <f>M7+M8+M9+M14+M19</f>
        <v>3240000</v>
      </c>
      <c r="N30" s="40">
        <f>N7+N8+N9+N14+N19</f>
        <v>2648000</v>
      </c>
      <c r="O30" s="41"/>
      <c r="P30" s="42"/>
      <c r="U30" s="2"/>
      <c r="V30" s="2"/>
      <c r="W30" s="2"/>
      <c r="X30" s="2"/>
      <c r="Y30" s="2"/>
    </row>
    <row r="31" spans="2:25">
      <c r="B31" s="39" t="s">
        <v>36</v>
      </c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40">
        <f>M11+(M12*75%)+(M20*20%)</f>
        <v>-1324000</v>
      </c>
      <c r="N31" s="40">
        <f>N11+(N12*75%)+(N20*20%)</f>
        <v>-1568300</v>
      </c>
      <c r="O31" s="41"/>
      <c r="P31" s="42"/>
      <c r="U31" s="2"/>
      <c r="V31" s="2"/>
      <c r="W31" s="2"/>
      <c r="X31" s="2"/>
      <c r="Y31" s="2"/>
    </row>
    <row r="32" spans="2:25">
      <c r="B32" s="39" t="s">
        <v>37</v>
      </c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40">
        <f>(M12*25%)+M13+M15+M16+(M20*80%)+M22</f>
        <v>-841000</v>
      </c>
      <c r="N32" s="40">
        <f>(N12*25%)+N13+N15+N16+(N20*80%)+N22</f>
        <v>-280700</v>
      </c>
      <c r="O32" s="41"/>
      <c r="P32" s="42"/>
      <c r="U32" s="2"/>
      <c r="V32" s="2"/>
      <c r="W32" s="2"/>
      <c r="X32" s="2"/>
      <c r="Y32" s="2"/>
    </row>
    <row r="33" spans="2:25">
      <c r="M33" s="43">
        <f>SUM(M30:M32)</f>
        <v>1075000</v>
      </c>
      <c r="N33" s="43">
        <f>SUM(N30:N32)</f>
        <v>799000</v>
      </c>
      <c r="U33" s="2"/>
      <c r="V33" s="2"/>
      <c r="W33" s="2"/>
      <c r="X33" s="2"/>
      <c r="Y33" s="2"/>
    </row>
    <row r="34" spans="2:25">
      <c r="B34" s="42" t="s">
        <v>38</v>
      </c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4">
        <f>SUM(M24:M25)</f>
        <v>-158000</v>
      </c>
      <c r="N34" s="44">
        <f>SUM(N24:N25)</f>
        <v>-38000</v>
      </c>
      <c r="U34" s="2"/>
      <c r="V34" s="2"/>
      <c r="W34" s="2"/>
      <c r="X34" s="2"/>
      <c r="Y34" s="2"/>
    </row>
    <row r="35" spans="2:25">
      <c r="B35" s="42" t="s">
        <v>39</v>
      </c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4">
        <f>M27</f>
        <v>-229250</v>
      </c>
      <c r="N35" s="44">
        <f>N27</f>
        <v>-190250</v>
      </c>
      <c r="U35" s="2"/>
      <c r="V35" s="2"/>
      <c r="W35" s="2"/>
      <c r="X35" s="2"/>
      <c r="Y35" s="2"/>
    </row>
    <row r="36" spans="2:25">
      <c r="B36" s="42" t="s">
        <v>40</v>
      </c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4">
        <f>SUM(M33:M35)</f>
        <v>687750</v>
      </c>
      <c r="N36" s="44">
        <f>SUM(N33:N35)</f>
        <v>570750</v>
      </c>
      <c r="U36" s="2"/>
      <c r="V36" s="2"/>
      <c r="W36" s="2"/>
      <c r="X36" s="2"/>
      <c r="Y36" s="2"/>
    </row>
    <row r="37" spans="2:25">
      <c r="U37" s="2"/>
      <c r="V37" s="2"/>
      <c r="W37" s="2"/>
      <c r="X37" s="2"/>
      <c r="Y37" s="2"/>
    </row>
    <row r="38" spans="2:25">
      <c r="C38" s="4" t="s">
        <v>41</v>
      </c>
      <c r="D38" s="5"/>
      <c r="E38" s="5"/>
      <c r="F38" s="5"/>
      <c r="G38" s="5"/>
      <c r="H38" s="5"/>
      <c r="I38" s="5"/>
      <c r="J38" s="5"/>
      <c r="K38" s="6"/>
      <c r="L38" s="46" t="s">
        <v>4</v>
      </c>
      <c r="M38" s="47"/>
    </row>
    <row r="39" spans="2:25" ht="15.75">
      <c r="C39" s="12"/>
      <c r="D39" s="13"/>
      <c r="E39" s="13"/>
      <c r="F39" s="13"/>
      <c r="G39" s="13"/>
      <c r="H39" s="13"/>
      <c r="I39" s="13"/>
      <c r="J39" s="13"/>
      <c r="K39" s="14"/>
      <c r="L39" s="48">
        <v>2016</v>
      </c>
      <c r="M39" s="48">
        <v>2015</v>
      </c>
    </row>
    <row r="40" spans="2:25">
      <c r="C40" s="49" t="s">
        <v>35</v>
      </c>
      <c r="D40" s="50"/>
      <c r="E40" s="50"/>
      <c r="F40" s="50"/>
      <c r="G40" s="50"/>
      <c r="H40" s="50"/>
      <c r="I40" s="50"/>
      <c r="J40" s="50"/>
      <c r="K40" s="51"/>
      <c r="L40" s="22">
        <f>M7+M8+M14+M9+M19</f>
        <v>3240000</v>
      </c>
      <c r="M40" s="22">
        <f>N7+N8+N14+N9+N19</f>
        <v>2648000</v>
      </c>
    </row>
    <row r="41" spans="2:25" ht="18.75">
      <c r="C41" s="18" t="s">
        <v>42</v>
      </c>
      <c r="D41" s="19"/>
      <c r="E41" s="19"/>
      <c r="F41" s="19"/>
      <c r="G41" s="19"/>
      <c r="H41" s="19"/>
      <c r="I41" s="19"/>
      <c r="J41" s="19"/>
      <c r="K41" s="20"/>
      <c r="L41" s="22">
        <f>M11+(M12*75%)+(M20*20%)</f>
        <v>-1324000</v>
      </c>
      <c r="M41" s="22">
        <f>N11+(N12*75%)+(N20*20%)</f>
        <v>-1568300</v>
      </c>
    </row>
    <row r="42" spans="2:25">
      <c r="C42" s="30" t="s">
        <v>43</v>
      </c>
      <c r="D42" s="31"/>
      <c r="E42" s="31"/>
      <c r="F42" s="31"/>
      <c r="G42" s="31"/>
      <c r="H42" s="31"/>
      <c r="I42" s="31"/>
      <c r="J42" s="31"/>
      <c r="K42" s="32"/>
      <c r="L42" s="52">
        <f>SUM(L40:L41)</f>
        <v>1916000</v>
      </c>
      <c r="M42" s="52">
        <f>SUM(M40:M41)</f>
        <v>1079700</v>
      </c>
    </row>
    <row r="43" spans="2:25">
      <c r="C43" s="24" t="s">
        <v>45</v>
      </c>
      <c r="D43" s="25"/>
      <c r="E43" s="25"/>
      <c r="F43" s="25"/>
      <c r="G43" s="25"/>
      <c r="H43" s="25"/>
      <c r="I43" s="25"/>
      <c r="J43" s="25"/>
      <c r="K43" s="26"/>
      <c r="L43" s="22">
        <f>(M12*25%)+M13+M15+M16+(M20*80%)+M22</f>
        <v>-841000</v>
      </c>
      <c r="M43" s="22">
        <f>(N12*25%)+N13+N15+N16+(N20*80%)+N22</f>
        <v>-280700</v>
      </c>
    </row>
    <row r="44" spans="2:25">
      <c r="C44" s="30" t="s">
        <v>44</v>
      </c>
      <c r="D44" s="31"/>
      <c r="E44" s="31"/>
      <c r="F44" s="31"/>
      <c r="G44" s="31"/>
      <c r="H44" s="31"/>
      <c r="I44" s="31"/>
      <c r="J44" s="31"/>
      <c r="K44" s="32"/>
      <c r="L44" s="52">
        <f>SUM(L42:L43)</f>
        <v>1075000</v>
      </c>
      <c r="M44" s="52">
        <f>SUM(M42:M43)</f>
        <v>799000</v>
      </c>
    </row>
    <row r="45" spans="2:25">
      <c r="C45" s="24" t="s">
        <v>38</v>
      </c>
      <c r="D45" s="25"/>
      <c r="E45" s="25"/>
      <c r="F45" s="25"/>
      <c r="G45" s="25"/>
      <c r="H45" s="25"/>
      <c r="I45" s="25"/>
      <c r="J45" s="25"/>
      <c r="K45" s="26"/>
      <c r="L45" s="22">
        <f>SUM(M24:M25)</f>
        <v>-158000</v>
      </c>
      <c r="M45" s="22">
        <f>SUM(N24:N25)</f>
        <v>-38000</v>
      </c>
    </row>
    <row r="46" spans="2:25">
      <c r="C46" s="30" t="s">
        <v>32</v>
      </c>
      <c r="D46" s="31"/>
      <c r="E46" s="31"/>
      <c r="F46" s="31"/>
      <c r="G46" s="31"/>
      <c r="H46" s="31"/>
      <c r="I46" s="31"/>
      <c r="J46" s="31"/>
      <c r="K46" s="32"/>
      <c r="L46" s="52">
        <f>SUM(L44:L45)</f>
        <v>917000</v>
      </c>
      <c r="M46" s="52">
        <f>SUM(M44:M45)</f>
        <v>761000</v>
      </c>
    </row>
    <row r="47" spans="2:25">
      <c r="C47" s="24" t="s">
        <v>33</v>
      </c>
      <c r="D47" s="25"/>
      <c r="E47" s="25"/>
      <c r="F47" s="25"/>
      <c r="G47" s="25"/>
      <c r="H47" s="25"/>
      <c r="I47" s="25"/>
      <c r="J47" s="25"/>
      <c r="K47" s="26"/>
      <c r="L47" s="22">
        <v>-229250</v>
      </c>
      <c r="M47" s="22">
        <v>-190250</v>
      </c>
    </row>
    <row r="48" spans="2:25">
      <c r="C48" s="35" t="s">
        <v>34</v>
      </c>
      <c r="D48" s="36"/>
      <c r="E48" s="36"/>
      <c r="F48" s="36"/>
      <c r="G48" s="36"/>
      <c r="H48" s="36"/>
      <c r="I48" s="36"/>
      <c r="J48" s="36"/>
      <c r="K48" s="37"/>
      <c r="L48" s="52">
        <f>SUM(L46:L47)</f>
        <v>687750</v>
      </c>
      <c r="M48" s="52">
        <f>SUM(M46:M47)</f>
        <v>570750</v>
      </c>
    </row>
  </sheetData>
  <mergeCells count="47">
    <mergeCell ref="C44:K44"/>
    <mergeCell ref="C45:K45"/>
    <mergeCell ref="C46:K46"/>
    <mergeCell ref="C47:K47"/>
    <mergeCell ref="C48:K48"/>
    <mergeCell ref="C38:K39"/>
    <mergeCell ref="L38:M38"/>
    <mergeCell ref="C40:K40"/>
    <mergeCell ref="C41:K41"/>
    <mergeCell ref="C42:K42"/>
    <mergeCell ref="C43:K43"/>
    <mergeCell ref="B32:L32"/>
    <mergeCell ref="O32:P32"/>
    <mergeCell ref="B34:L34"/>
    <mergeCell ref="B35:L35"/>
    <mergeCell ref="B36:L36"/>
    <mergeCell ref="B3:N3"/>
    <mergeCell ref="C26:K26"/>
    <mergeCell ref="C27:K27"/>
    <mergeCell ref="C28:K28"/>
    <mergeCell ref="B30:L30"/>
    <mergeCell ref="O30:P30"/>
    <mergeCell ref="B31:L31"/>
    <mergeCell ref="O31:P31"/>
    <mergeCell ref="C20:K20"/>
    <mergeCell ref="C21:K21"/>
    <mergeCell ref="C22:K22"/>
    <mergeCell ref="C23:K23"/>
    <mergeCell ref="C24:K24"/>
    <mergeCell ref="C25:K25"/>
    <mergeCell ref="C14:K14"/>
    <mergeCell ref="C15:K15"/>
    <mergeCell ref="C16:K16"/>
    <mergeCell ref="C17:K17"/>
    <mergeCell ref="C18:K18"/>
    <mergeCell ref="C19:K19"/>
    <mergeCell ref="C8:K8"/>
    <mergeCell ref="C9:K9"/>
    <mergeCell ref="C10:K10"/>
    <mergeCell ref="C11:K11"/>
    <mergeCell ref="C12:K12"/>
    <mergeCell ref="C13:K13"/>
    <mergeCell ref="B5:B6"/>
    <mergeCell ref="C5:K6"/>
    <mergeCell ref="L5:L6"/>
    <mergeCell ref="M5:N5"/>
    <mergeCell ref="C7:K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Utilizador</dc:creator>
  <cp:lastModifiedBy>Utilizador</cp:lastModifiedBy>
  <dcterms:created xsi:type="dcterms:W3CDTF">2018-12-05T12:39:27Z</dcterms:created>
  <dcterms:modified xsi:type="dcterms:W3CDTF">2018-12-05T12:44:42Z</dcterms:modified>
</cp:coreProperties>
</file>