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15" firstSheet="1" activeTab="4"/>
  </bookViews>
  <sheets>
    <sheet name="Quotas constantes" sheetId="1" r:id="rId1"/>
    <sheet name="Quotas crescente em p.a" sheetId="2" r:id="rId2"/>
    <sheet name="Quotas crescente em p.g" sheetId="3" r:id="rId3"/>
    <sheet name="Prestação global constantes" sheetId="4" r:id="rId4"/>
    <sheet name="prestação g. crescente em p.a" sheetId="5" r:id="rId5"/>
    <sheet name="prestação g. crescente em p.g" sheetId="6" r:id="rId6"/>
  </sheets>
  <calcPr calcId="125725"/>
</workbook>
</file>

<file path=xl/calcChain.xml><?xml version="1.0" encoding="utf-8"?>
<calcChain xmlns="http://schemas.openxmlformats.org/spreadsheetml/2006/main">
  <c r="M10" i="4"/>
  <c r="M9"/>
  <c r="M18"/>
  <c r="K9"/>
  <c r="J8"/>
  <c r="J17"/>
  <c r="L6"/>
  <c r="J16"/>
  <c r="J15"/>
  <c r="J14"/>
  <c r="J13"/>
  <c r="J12"/>
  <c r="J11"/>
  <c r="J10"/>
  <c r="J5"/>
  <c r="J3"/>
  <c r="I180"/>
  <c r="I181"/>
  <c r="I18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3"/>
  <c r="F20" i="3"/>
  <c r="G20" s="1"/>
  <c r="I20" s="1"/>
  <c r="H20"/>
  <c r="F21"/>
  <c r="G21" s="1"/>
  <c r="I21" s="1"/>
  <c r="H21"/>
  <c r="F17" i="2"/>
  <c r="G17" s="1"/>
  <c r="I17" s="1"/>
  <c r="H17"/>
  <c r="F18"/>
  <c r="G18"/>
  <c r="H18"/>
  <c r="I18"/>
  <c r="F19"/>
  <c r="G19"/>
  <c r="H19"/>
  <c r="I19"/>
  <c r="F20"/>
  <c r="G20"/>
  <c r="H20"/>
  <c r="I20"/>
  <c r="F21"/>
  <c r="G21"/>
  <c r="H21"/>
  <c r="I21"/>
  <c r="F7" i="6"/>
  <c r="G7" s="1"/>
  <c r="H7" s="1"/>
  <c r="H6"/>
  <c r="G6"/>
  <c r="F6"/>
  <c r="H5"/>
  <c r="I5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G5"/>
  <c r="F5"/>
  <c r="G4"/>
  <c r="F4"/>
  <c r="H4"/>
  <c r="I4"/>
  <c r="I6" i="5"/>
  <c r="I7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G6"/>
  <c r="F6"/>
  <c r="H5"/>
  <c r="I5"/>
  <c r="G5"/>
  <c r="F5"/>
  <c r="H6"/>
  <c r="F7" s="1"/>
  <c r="G7" s="1"/>
  <c r="H4"/>
  <c r="I4"/>
  <c r="F4"/>
  <c r="G4" s="1"/>
  <c r="F3" i="4"/>
  <c r="H4" i="3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C5"/>
  <c r="F4"/>
  <c r="G4" s="1"/>
  <c r="F4" i="2"/>
  <c r="G4" s="1"/>
  <c r="H4"/>
  <c r="F5" s="1"/>
  <c r="G5" s="1"/>
  <c r="I5" s="1"/>
  <c r="H5"/>
  <c r="H6" s="1"/>
  <c r="H7" s="1"/>
  <c r="H8" s="1"/>
  <c r="H9" s="1"/>
  <c r="H10" s="1"/>
  <c r="H11" s="1"/>
  <c r="H12" s="1"/>
  <c r="H13" s="1"/>
  <c r="H14" s="1"/>
  <c r="H15" s="1"/>
  <c r="H16" s="1"/>
  <c r="F5" i="1"/>
  <c r="F6" s="1"/>
  <c r="G4"/>
  <c r="I4" s="1"/>
  <c r="G5"/>
  <c r="I5" s="1"/>
  <c r="F4"/>
  <c r="G3"/>
  <c r="I3" s="1"/>
  <c r="H5"/>
  <c r="H6"/>
  <c r="H7"/>
  <c r="H8"/>
  <c r="H9"/>
  <c r="H10"/>
  <c r="H11"/>
  <c r="H12"/>
  <c r="H13"/>
  <c r="H14"/>
  <c r="H15"/>
  <c r="H16"/>
  <c r="H17"/>
  <c r="H18"/>
  <c r="H19"/>
  <c r="H20"/>
  <c r="H4"/>
  <c r="H3"/>
  <c r="F3"/>
  <c r="G3" i="4" l="1"/>
  <c r="H3" s="1"/>
  <c r="F4" s="1"/>
  <c r="G4" s="1"/>
  <c r="H4" s="1"/>
  <c r="I4" i="3"/>
  <c r="F5"/>
  <c r="F6" i="2"/>
  <c r="I4"/>
  <c r="F8" i="6"/>
  <c r="H7" i="5"/>
  <c r="F8" s="1"/>
  <c r="G8" s="1"/>
  <c r="G6" i="1"/>
  <c r="I6" s="1"/>
  <c r="F7"/>
  <c r="F5" i="4" l="1"/>
  <c r="G5" s="1"/>
  <c r="H5" s="1"/>
  <c r="G5" i="3"/>
  <c r="I5" s="1"/>
  <c r="F6"/>
  <c r="G6" i="2"/>
  <c r="I6" s="1"/>
  <c r="F7"/>
  <c r="G8" i="6"/>
  <c r="H8" s="1"/>
  <c r="F9"/>
  <c r="F8" i="1"/>
  <c r="G7"/>
  <c r="I7" s="1"/>
  <c r="F6" i="4" l="1"/>
  <c r="G6" s="1"/>
  <c r="H6" s="1"/>
  <c r="F7" i="3"/>
  <c r="G6"/>
  <c r="I6" s="1"/>
  <c r="G7" i="2"/>
  <c r="I7" s="1"/>
  <c r="F8"/>
  <c r="G9" i="6"/>
  <c r="H9" s="1"/>
  <c r="F10"/>
  <c r="F9" i="1"/>
  <c r="G8"/>
  <c r="I8" s="1"/>
  <c r="F7" i="4" l="1"/>
  <c r="G7" s="1"/>
  <c r="H7" s="1"/>
  <c r="F8" i="3"/>
  <c r="G7"/>
  <c r="I7" s="1"/>
  <c r="G8" i="2"/>
  <c r="I8" s="1"/>
  <c r="F9"/>
  <c r="G10" i="6"/>
  <c r="H10" s="1"/>
  <c r="F11" s="1"/>
  <c r="F10" i="1"/>
  <c r="G9"/>
  <c r="I9" s="1"/>
  <c r="F8" i="4" l="1"/>
  <c r="G8" s="1"/>
  <c r="H8" s="1"/>
  <c r="F9" i="3"/>
  <c r="G8"/>
  <c r="I8" s="1"/>
  <c r="G9" i="2"/>
  <c r="I9" s="1"/>
  <c r="F10"/>
  <c r="G11" i="6"/>
  <c r="H11" s="1"/>
  <c r="F12" s="1"/>
  <c r="F11" i="1"/>
  <c r="G10"/>
  <c r="I10" s="1"/>
  <c r="F9" i="4" l="1"/>
  <c r="G9" s="1"/>
  <c r="H9" s="1"/>
  <c r="F10" i="3"/>
  <c r="G9"/>
  <c r="I9" s="1"/>
  <c r="G10" i="2"/>
  <c r="I10" s="1"/>
  <c r="F11"/>
  <c r="G12" i="6"/>
  <c r="H12" s="1"/>
  <c r="F13" s="1"/>
  <c r="F12" i="1"/>
  <c r="G11"/>
  <c r="I11" s="1"/>
  <c r="F10" i="4" l="1"/>
  <c r="G10" s="1"/>
  <c r="H10" s="1"/>
  <c r="F11" i="3"/>
  <c r="G10"/>
  <c r="I10" s="1"/>
  <c r="G11" i="2"/>
  <c r="I11" s="1"/>
  <c r="F12"/>
  <c r="G13" i="6"/>
  <c r="H13" s="1"/>
  <c r="F14" s="1"/>
  <c r="F13" i="1"/>
  <c r="G12"/>
  <c r="I12" s="1"/>
  <c r="F11" i="4" l="1"/>
  <c r="G11" s="1"/>
  <c r="H11" s="1"/>
  <c r="F12" i="3"/>
  <c r="G11"/>
  <c r="I11" s="1"/>
  <c r="G12" i="2"/>
  <c r="I12" s="1"/>
  <c r="F13"/>
  <c r="G14" i="6"/>
  <c r="H14" s="1"/>
  <c r="F15" s="1"/>
  <c r="F14" i="1"/>
  <c r="G13"/>
  <c r="I13" s="1"/>
  <c r="F12" i="4" l="1"/>
  <c r="G12" s="1"/>
  <c r="H12" s="1"/>
  <c r="F13" i="3"/>
  <c r="G12"/>
  <c r="I12" s="1"/>
  <c r="G13" i="2"/>
  <c r="I13" s="1"/>
  <c r="F14"/>
  <c r="G15" i="6"/>
  <c r="H15" s="1"/>
  <c r="F16" s="1"/>
  <c r="F15" i="1"/>
  <c r="G14"/>
  <c r="I14" s="1"/>
  <c r="F13" i="4" l="1"/>
  <c r="G13" s="1"/>
  <c r="H13" s="1"/>
  <c r="F14" i="3"/>
  <c r="G13"/>
  <c r="I13" s="1"/>
  <c r="F15" i="2"/>
  <c r="G14"/>
  <c r="I14" s="1"/>
  <c r="G16" i="6"/>
  <c r="H16" s="1"/>
  <c r="F17" s="1"/>
  <c r="F16" i="1"/>
  <c r="G15"/>
  <c r="I15" s="1"/>
  <c r="F14" i="4" l="1"/>
  <c r="G14" s="1"/>
  <c r="H14" s="1"/>
  <c r="F15" i="3"/>
  <c r="G14"/>
  <c r="I14" s="1"/>
  <c r="F16" i="2"/>
  <c r="G16" s="1"/>
  <c r="I16" s="1"/>
  <c r="G15"/>
  <c r="I15" s="1"/>
  <c r="G17" i="6"/>
  <c r="H17" s="1"/>
  <c r="F18" s="1"/>
  <c r="F17" i="1"/>
  <c r="G16"/>
  <c r="I16" s="1"/>
  <c r="F15" i="4" l="1"/>
  <c r="G15" s="1"/>
  <c r="H15" s="1"/>
  <c r="F16" i="3"/>
  <c r="G15"/>
  <c r="I15" s="1"/>
  <c r="G18" i="6"/>
  <c r="H18" s="1"/>
  <c r="F19" s="1"/>
  <c r="F18" i="1"/>
  <c r="G17"/>
  <c r="I17" s="1"/>
  <c r="F16" i="4" l="1"/>
  <c r="G16" s="1"/>
  <c r="H16" s="1"/>
  <c r="F17" i="3"/>
  <c r="G16"/>
  <c r="I16" s="1"/>
  <c r="G19" i="6"/>
  <c r="H19" s="1"/>
  <c r="F20"/>
  <c r="F19" i="1"/>
  <c r="G18"/>
  <c r="I18" s="1"/>
  <c r="F17" i="4" l="1"/>
  <c r="G17" s="1"/>
  <c r="H17" s="1"/>
  <c r="F18" i="3"/>
  <c r="G17"/>
  <c r="I17" s="1"/>
  <c r="G20" i="6"/>
  <c r="H20" s="1"/>
  <c r="F21"/>
  <c r="F20" i="1"/>
  <c r="G20" s="1"/>
  <c r="I20" s="1"/>
  <c r="G19"/>
  <c r="I19" s="1"/>
  <c r="F18" i="4" l="1"/>
  <c r="G18" s="1"/>
  <c r="H18" s="1"/>
  <c r="F19" i="3"/>
  <c r="G19" s="1"/>
  <c r="I19" s="1"/>
  <c r="G18"/>
  <c r="I18" s="1"/>
  <c r="G21" i="6"/>
  <c r="H21" s="1"/>
  <c r="F22"/>
  <c r="H8" i="5"/>
  <c r="F9" s="1"/>
  <c r="G9" s="1"/>
  <c r="F19" i="4" l="1"/>
  <c r="G19" s="1"/>
  <c r="H19" s="1"/>
  <c r="G22" i="6"/>
  <c r="H22" s="1"/>
  <c r="F23"/>
  <c r="G23" s="1"/>
  <c r="H23" s="1"/>
  <c r="H9" i="5"/>
  <c r="F10" s="1"/>
  <c r="G10" s="1"/>
  <c r="F20" i="4" l="1"/>
  <c r="G20" s="1"/>
  <c r="H20" s="1"/>
  <c r="H10" i="5"/>
  <c r="F11" s="1"/>
  <c r="G11" s="1"/>
  <c r="F21" i="4" l="1"/>
  <c r="G21" s="1"/>
  <c r="H21" s="1"/>
  <c r="H11" i="5"/>
  <c r="F12" s="1"/>
  <c r="G12" s="1"/>
  <c r="F22" i="4" l="1"/>
  <c r="G22" s="1"/>
  <c r="H22" s="1"/>
  <c r="H12" i="5"/>
  <c r="F13" s="1"/>
  <c r="G13" s="1"/>
  <c r="F23" i="4" l="1"/>
  <c r="G23" s="1"/>
  <c r="H23" s="1"/>
  <c r="F24" s="1"/>
  <c r="H13" i="5"/>
  <c r="F14" s="1"/>
  <c r="G14" s="1"/>
  <c r="G24" i="4" l="1"/>
  <c r="H24" s="1"/>
  <c r="F25" s="1"/>
  <c r="H14" i="5"/>
  <c r="F15" s="1"/>
  <c r="G15" s="1"/>
  <c r="G25" i="4" l="1"/>
  <c r="H25" s="1"/>
  <c r="F26" s="1"/>
  <c r="H15" i="5"/>
  <c r="F16" s="1"/>
  <c r="G16" s="1"/>
  <c r="G26" i="4" l="1"/>
  <c r="H26" s="1"/>
  <c r="F27" s="1"/>
  <c r="H16" i="5"/>
  <c r="F17" s="1"/>
  <c r="G17" s="1"/>
  <c r="G27" i="4" l="1"/>
  <c r="H27" s="1"/>
  <c r="F28" s="1"/>
  <c r="H17" i="5"/>
  <c r="F18" s="1"/>
  <c r="G18" s="1"/>
  <c r="G28" i="4" l="1"/>
  <c r="H28" s="1"/>
  <c r="F29" s="1"/>
  <c r="H18" i="5"/>
  <c r="G29" i="4" l="1"/>
  <c r="H29" s="1"/>
  <c r="F30" s="1"/>
  <c r="F19" i="5"/>
  <c r="G19" s="1"/>
  <c r="G30" i="4" l="1"/>
  <c r="H30" s="1"/>
  <c r="F31" s="1"/>
  <c r="H19" i="5"/>
  <c r="G31" i="4" l="1"/>
  <c r="H31" s="1"/>
  <c r="F32" s="1"/>
  <c r="F20" i="5"/>
  <c r="G20" s="1"/>
  <c r="G32" i="4" l="1"/>
  <c r="H32" s="1"/>
  <c r="F33" s="1"/>
  <c r="F21" i="5"/>
  <c r="G21" s="1"/>
  <c r="H20"/>
  <c r="G33" i="4" l="1"/>
  <c r="H33" s="1"/>
  <c r="F34" s="1"/>
  <c r="F22" i="5"/>
  <c r="G22" s="1"/>
  <c r="H21"/>
  <c r="G34" i="4" l="1"/>
  <c r="H34" s="1"/>
  <c r="F35" s="1"/>
  <c r="H22" i="5"/>
  <c r="G35" i="4" l="1"/>
  <c r="H35" s="1"/>
  <c r="F36" s="1"/>
  <c r="H23" i="5"/>
  <c r="F23"/>
  <c r="G23" s="1"/>
  <c r="G36" i="4" l="1"/>
  <c r="H36" s="1"/>
  <c r="F37" s="1"/>
  <c r="G37" l="1"/>
  <c r="H37" s="1"/>
  <c r="F38" s="1"/>
  <c r="G38" l="1"/>
  <c r="H38" s="1"/>
  <c r="F39" s="1"/>
  <c r="G39" l="1"/>
  <c r="H39" s="1"/>
  <c r="F40" s="1"/>
  <c r="G40" l="1"/>
  <c r="H40" s="1"/>
  <c r="F41" s="1"/>
  <c r="G41" l="1"/>
  <c r="H41" s="1"/>
  <c r="F42" s="1"/>
  <c r="G42" l="1"/>
  <c r="H42" s="1"/>
  <c r="F43" s="1"/>
  <c r="G43" l="1"/>
  <c r="H43" s="1"/>
  <c r="F44" s="1"/>
  <c r="G44" l="1"/>
  <c r="H44" s="1"/>
  <c r="F45" s="1"/>
  <c r="G45" l="1"/>
  <c r="H45" s="1"/>
  <c r="F46" s="1"/>
  <c r="G46" l="1"/>
  <c r="H46" s="1"/>
  <c r="F47" s="1"/>
  <c r="G47" l="1"/>
  <c r="H47" s="1"/>
  <c r="F48" s="1"/>
  <c r="G48" l="1"/>
  <c r="H48" s="1"/>
  <c r="F49" s="1"/>
  <c r="G49" l="1"/>
  <c r="H49" s="1"/>
  <c r="F50" s="1"/>
  <c r="G50" l="1"/>
  <c r="H50" s="1"/>
  <c r="F51" s="1"/>
  <c r="G51" l="1"/>
  <c r="H51" s="1"/>
  <c r="F52" s="1"/>
  <c r="G52" l="1"/>
  <c r="H52" s="1"/>
  <c r="F53" s="1"/>
  <c r="G53" l="1"/>
  <c r="H53" s="1"/>
  <c r="F54" s="1"/>
  <c r="G54" l="1"/>
  <c r="H54" s="1"/>
  <c r="F55" s="1"/>
  <c r="G55" l="1"/>
  <c r="H55" s="1"/>
  <c r="F56" s="1"/>
  <c r="G56" l="1"/>
  <c r="H56" s="1"/>
  <c r="F57" s="1"/>
  <c r="G57" l="1"/>
  <c r="H57" s="1"/>
  <c r="F58" s="1"/>
  <c r="G58" l="1"/>
  <c r="H58" s="1"/>
  <c r="F59" s="1"/>
  <c r="G59" l="1"/>
  <c r="H59" s="1"/>
  <c r="F60" s="1"/>
  <c r="G60" l="1"/>
  <c r="H60" s="1"/>
  <c r="F61" s="1"/>
  <c r="G61" l="1"/>
  <c r="H61" s="1"/>
  <c r="F62" s="1"/>
  <c r="G62" l="1"/>
  <c r="H62" s="1"/>
  <c r="F63" s="1"/>
  <c r="G63" l="1"/>
  <c r="H63" s="1"/>
  <c r="F64" s="1"/>
  <c r="G64" l="1"/>
  <c r="H64" s="1"/>
  <c r="F65" s="1"/>
  <c r="G65" l="1"/>
  <c r="H65" s="1"/>
  <c r="F66" s="1"/>
  <c r="G66" l="1"/>
  <c r="H66" s="1"/>
  <c r="F67" s="1"/>
  <c r="G67" l="1"/>
  <c r="H67" s="1"/>
  <c r="F68" s="1"/>
  <c r="G68" l="1"/>
  <c r="H68" s="1"/>
  <c r="F69" s="1"/>
  <c r="G69" l="1"/>
  <c r="H69" s="1"/>
  <c r="F70" s="1"/>
  <c r="G70" l="1"/>
  <c r="H70" s="1"/>
  <c r="F71" s="1"/>
  <c r="G71" l="1"/>
  <c r="H71" s="1"/>
  <c r="F72" s="1"/>
  <c r="G72" l="1"/>
  <c r="H72" s="1"/>
  <c r="F73" s="1"/>
  <c r="G73" l="1"/>
  <c r="H73" s="1"/>
  <c r="F74" s="1"/>
  <c r="G74" l="1"/>
  <c r="H74" s="1"/>
  <c r="F75" s="1"/>
  <c r="G75" l="1"/>
  <c r="H75" s="1"/>
  <c r="F76" s="1"/>
  <c r="G76" l="1"/>
  <c r="H76" s="1"/>
  <c r="F77" s="1"/>
  <c r="G77" l="1"/>
  <c r="H77" s="1"/>
  <c r="F78" s="1"/>
  <c r="G78" l="1"/>
  <c r="H78" s="1"/>
  <c r="F79" s="1"/>
  <c r="G79" l="1"/>
  <c r="H79" s="1"/>
  <c r="F80" s="1"/>
  <c r="G80" l="1"/>
  <c r="H80" s="1"/>
  <c r="F81" s="1"/>
  <c r="G81" l="1"/>
  <c r="H81" s="1"/>
  <c r="F82" s="1"/>
  <c r="G82" l="1"/>
  <c r="H82" s="1"/>
  <c r="F83" s="1"/>
  <c r="G83" l="1"/>
  <c r="H83" s="1"/>
  <c r="F84" s="1"/>
  <c r="G84" l="1"/>
  <c r="H84" s="1"/>
  <c r="F85" s="1"/>
  <c r="G85" l="1"/>
  <c r="H85" s="1"/>
  <c r="F86" s="1"/>
  <c r="G86" l="1"/>
  <c r="H86" s="1"/>
  <c r="F87" s="1"/>
  <c r="G87" l="1"/>
  <c r="H87" s="1"/>
  <c r="F88" s="1"/>
  <c r="G88" l="1"/>
  <c r="H88" s="1"/>
  <c r="F89" s="1"/>
  <c r="G89" l="1"/>
  <c r="H89" s="1"/>
  <c r="F90" s="1"/>
  <c r="G90" l="1"/>
  <c r="H90" s="1"/>
  <c r="F91" s="1"/>
  <c r="G91" l="1"/>
  <c r="H91" s="1"/>
  <c r="F92" s="1"/>
  <c r="G92" l="1"/>
  <c r="H92" s="1"/>
  <c r="F93" s="1"/>
  <c r="G93" l="1"/>
  <c r="H93" s="1"/>
  <c r="F94" s="1"/>
  <c r="G94" l="1"/>
  <c r="H94" s="1"/>
  <c r="F95" s="1"/>
  <c r="G95" l="1"/>
  <c r="H95" s="1"/>
  <c r="F96" s="1"/>
  <c r="G96" l="1"/>
  <c r="H96" s="1"/>
  <c r="F97" s="1"/>
  <c r="G97" l="1"/>
  <c r="H97" s="1"/>
  <c r="F98" s="1"/>
  <c r="G98" l="1"/>
  <c r="H98" s="1"/>
  <c r="F99" s="1"/>
  <c r="G99" l="1"/>
  <c r="H99" s="1"/>
  <c r="F100" s="1"/>
  <c r="G100" l="1"/>
  <c r="H100" s="1"/>
  <c r="F101" s="1"/>
  <c r="G101" l="1"/>
  <c r="H101" s="1"/>
  <c r="F102" s="1"/>
  <c r="G102" l="1"/>
  <c r="H102" s="1"/>
  <c r="F103" s="1"/>
  <c r="G103" l="1"/>
  <c r="H103" s="1"/>
  <c r="F104" s="1"/>
  <c r="G104" l="1"/>
  <c r="H104" s="1"/>
  <c r="F105" s="1"/>
  <c r="G105" l="1"/>
  <c r="H105" s="1"/>
  <c r="F106" s="1"/>
  <c r="G106" l="1"/>
  <c r="H106" s="1"/>
  <c r="F107" s="1"/>
  <c r="G107" l="1"/>
  <c r="H107" s="1"/>
  <c r="F108" s="1"/>
  <c r="G108" l="1"/>
  <c r="H108" s="1"/>
  <c r="F109" s="1"/>
  <c r="G109" l="1"/>
  <c r="H109" s="1"/>
  <c r="F110" s="1"/>
  <c r="G110" l="1"/>
  <c r="H110" s="1"/>
  <c r="F111" s="1"/>
  <c r="G111" l="1"/>
  <c r="H111" s="1"/>
  <c r="F112" s="1"/>
  <c r="G112" l="1"/>
  <c r="H112" s="1"/>
  <c r="F113" s="1"/>
  <c r="G113" l="1"/>
  <c r="H113" s="1"/>
  <c r="F114" s="1"/>
  <c r="G114" l="1"/>
  <c r="H114" s="1"/>
  <c r="F115" s="1"/>
  <c r="G115" l="1"/>
  <c r="H115" s="1"/>
  <c r="F116" s="1"/>
  <c r="G116" l="1"/>
  <c r="H116" s="1"/>
  <c r="F117" s="1"/>
  <c r="G117" l="1"/>
  <c r="H117" s="1"/>
  <c r="F118" s="1"/>
  <c r="G118" l="1"/>
  <c r="H118" s="1"/>
  <c r="F119" s="1"/>
  <c r="G119" l="1"/>
  <c r="H119" s="1"/>
  <c r="F120" s="1"/>
  <c r="G120" l="1"/>
  <c r="H120" s="1"/>
  <c r="F121" s="1"/>
  <c r="G121" l="1"/>
  <c r="H121" s="1"/>
  <c r="F122" s="1"/>
  <c r="G122" l="1"/>
  <c r="H122" s="1"/>
  <c r="F123" s="1"/>
  <c r="G123" l="1"/>
  <c r="H123" s="1"/>
  <c r="F124" s="1"/>
  <c r="G124" l="1"/>
  <c r="H124" s="1"/>
  <c r="F125" s="1"/>
  <c r="G125" l="1"/>
  <c r="H125" s="1"/>
  <c r="F126" s="1"/>
  <c r="G126" l="1"/>
  <c r="H126" s="1"/>
  <c r="F127" s="1"/>
  <c r="G127" l="1"/>
  <c r="H127" s="1"/>
  <c r="F128" s="1"/>
  <c r="G128" l="1"/>
  <c r="H128" s="1"/>
  <c r="F129" s="1"/>
  <c r="G129" l="1"/>
  <c r="H129" s="1"/>
  <c r="F130" s="1"/>
  <c r="G130" l="1"/>
  <c r="H130" s="1"/>
  <c r="F131" s="1"/>
  <c r="G131" l="1"/>
  <c r="H131" s="1"/>
  <c r="F132" s="1"/>
  <c r="G132" l="1"/>
  <c r="H132" s="1"/>
  <c r="F133" s="1"/>
  <c r="G133" l="1"/>
  <c r="H133" s="1"/>
  <c r="F134" s="1"/>
  <c r="G134" l="1"/>
  <c r="H134" s="1"/>
  <c r="F135" s="1"/>
  <c r="G135" l="1"/>
  <c r="H135" s="1"/>
  <c r="F136" s="1"/>
  <c r="G136" l="1"/>
  <c r="H136" s="1"/>
  <c r="F137" s="1"/>
  <c r="G137" l="1"/>
  <c r="H137" s="1"/>
  <c r="F138" s="1"/>
  <c r="G138" l="1"/>
  <c r="H138" s="1"/>
  <c r="F139" s="1"/>
  <c r="G139" l="1"/>
  <c r="H139" s="1"/>
  <c r="F140" s="1"/>
  <c r="G140" l="1"/>
  <c r="H140" s="1"/>
  <c r="F141" s="1"/>
  <c r="G141" l="1"/>
  <c r="H141" s="1"/>
  <c r="F142" s="1"/>
  <c r="G142" l="1"/>
  <c r="H142" s="1"/>
  <c r="F143" s="1"/>
  <c r="G143" l="1"/>
  <c r="H143" s="1"/>
  <c r="F144" s="1"/>
  <c r="G144" l="1"/>
  <c r="H144" s="1"/>
  <c r="F145" s="1"/>
  <c r="G145" l="1"/>
  <c r="H145" s="1"/>
  <c r="F146" s="1"/>
  <c r="G146" l="1"/>
  <c r="H146" s="1"/>
  <c r="F147" s="1"/>
  <c r="G147" l="1"/>
  <c r="H147" s="1"/>
  <c r="F148" s="1"/>
  <c r="G148" l="1"/>
  <c r="H148" s="1"/>
  <c r="F149" s="1"/>
  <c r="G149" l="1"/>
  <c r="H149" s="1"/>
  <c r="F150" s="1"/>
  <c r="G150" l="1"/>
  <c r="H150" s="1"/>
  <c r="F151" s="1"/>
  <c r="G151" l="1"/>
  <c r="H151" s="1"/>
  <c r="F152" s="1"/>
  <c r="G152" l="1"/>
  <c r="H152" s="1"/>
  <c r="F153" s="1"/>
  <c r="G153" l="1"/>
  <c r="H153" s="1"/>
  <c r="F154" s="1"/>
  <c r="G154" l="1"/>
  <c r="H154" s="1"/>
  <c r="F155" s="1"/>
  <c r="G155" l="1"/>
  <c r="H155" s="1"/>
  <c r="F156" s="1"/>
  <c r="G156" l="1"/>
  <c r="H156" s="1"/>
  <c r="F157" s="1"/>
  <c r="G157" l="1"/>
  <c r="H157" s="1"/>
  <c r="F158" s="1"/>
  <c r="G158" l="1"/>
  <c r="H158" s="1"/>
  <c r="F159" s="1"/>
  <c r="G159" l="1"/>
  <c r="H159" s="1"/>
  <c r="F160" s="1"/>
  <c r="G160" l="1"/>
  <c r="H160" s="1"/>
  <c r="F161" s="1"/>
  <c r="G161" l="1"/>
  <c r="H161" s="1"/>
  <c r="F162" s="1"/>
  <c r="G162" l="1"/>
  <c r="H162" s="1"/>
  <c r="F163" s="1"/>
  <c r="G163" l="1"/>
  <c r="H163" s="1"/>
  <c r="F164" s="1"/>
  <c r="G164" l="1"/>
  <c r="H164" s="1"/>
  <c r="F165" s="1"/>
  <c r="G165" l="1"/>
  <c r="H165" s="1"/>
  <c r="F166" s="1"/>
  <c r="G166" l="1"/>
  <c r="H166" s="1"/>
  <c r="F167" s="1"/>
  <c r="G167" l="1"/>
  <c r="H167" s="1"/>
  <c r="F168" s="1"/>
  <c r="G168" l="1"/>
  <c r="H168" s="1"/>
  <c r="F169" s="1"/>
  <c r="G169" l="1"/>
  <c r="H169" s="1"/>
  <c r="F170" s="1"/>
  <c r="G170" l="1"/>
  <c r="H170" s="1"/>
  <c r="F171" s="1"/>
  <c r="G171" l="1"/>
  <c r="H171" s="1"/>
  <c r="F172" s="1"/>
  <c r="G172" l="1"/>
  <c r="H172" s="1"/>
  <c r="F173" s="1"/>
  <c r="G173" l="1"/>
  <c r="H173" s="1"/>
  <c r="F174" s="1"/>
  <c r="G174" l="1"/>
  <c r="H174" s="1"/>
  <c r="F175" s="1"/>
  <c r="G175" l="1"/>
  <c r="H175" s="1"/>
  <c r="F176" s="1"/>
  <c r="G176" l="1"/>
  <c r="H176" s="1"/>
  <c r="F177" s="1"/>
  <c r="G177" l="1"/>
  <c r="H177" s="1"/>
  <c r="F178" s="1"/>
  <c r="G178" l="1"/>
  <c r="H178" s="1"/>
  <c r="F179" s="1"/>
  <c r="G179" l="1"/>
  <c r="H179" s="1"/>
  <c r="F180" s="1"/>
  <c r="G180" l="1"/>
  <c r="H180" s="1"/>
  <c r="F181" s="1"/>
  <c r="G181" l="1"/>
  <c r="H181" s="1"/>
  <c r="F182" s="1"/>
  <c r="G182" s="1"/>
  <c r="H182" s="1"/>
</calcChain>
</file>

<file path=xl/sharedStrings.xml><?xml version="1.0" encoding="utf-8"?>
<sst xmlns="http://schemas.openxmlformats.org/spreadsheetml/2006/main" count="58" uniqueCount="25">
  <si>
    <t>n(semestre)</t>
  </si>
  <si>
    <t>i(semestre)</t>
  </si>
  <si>
    <t xml:space="preserve">Semestre </t>
  </si>
  <si>
    <t>Ck-1</t>
  </si>
  <si>
    <t>JK</t>
  </si>
  <si>
    <t>RK</t>
  </si>
  <si>
    <t>P.G</t>
  </si>
  <si>
    <t>Serviço da dívida(quotas de capital constantes)</t>
  </si>
  <si>
    <t>Serviço da dívida(Quotas de capital crescente em progressão aritmética de razão 500€)</t>
  </si>
  <si>
    <t>Semestre</t>
  </si>
  <si>
    <t>CK-1</t>
  </si>
  <si>
    <t>r(razão)</t>
  </si>
  <si>
    <t>C0(Valor do Empréstimo)</t>
  </si>
  <si>
    <t>C0(Valor do empréstimo)</t>
  </si>
  <si>
    <t>I(semestre)</t>
  </si>
  <si>
    <t>Serviço da dívida(quotas de capital em progressão geométrica de razão 3%)</t>
  </si>
  <si>
    <t>n(trimestre)</t>
  </si>
  <si>
    <t>i(trimestre)</t>
  </si>
  <si>
    <t>Trimestre</t>
  </si>
  <si>
    <t>Serviço da dívida(Prestação global em progressão aritmética de razão 600)</t>
  </si>
  <si>
    <t>Serviço da dívida(prestação global crescente em progressão aritmética de razão 2%)</t>
  </si>
  <si>
    <t>n(mês)</t>
  </si>
  <si>
    <t>i(mês)</t>
  </si>
  <si>
    <t>Mês</t>
  </si>
  <si>
    <t>Serviço da dívida(prestação global constante) 15 anos-180 meses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</si>
</sst>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0.0000000000%"/>
    <numFmt numFmtId="165" formatCode="0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Border="1"/>
    <xf numFmtId="0" fontId="0" fillId="0" borderId="2" xfId="0" applyBorder="1"/>
    <xf numFmtId="8" fontId="0" fillId="0" borderId="2" xfId="0" applyNumberFormat="1" applyBorder="1"/>
    <xf numFmtId="0" fontId="0" fillId="0" borderId="2" xfId="0" applyFill="1" applyBorder="1"/>
    <xf numFmtId="9" fontId="0" fillId="0" borderId="2" xfId="1" applyFont="1" applyBorder="1"/>
    <xf numFmtId="9" fontId="0" fillId="0" borderId="2" xfId="0" applyNumberFormat="1" applyBorder="1"/>
    <xf numFmtId="0" fontId="0" fillId="0" borderId="3" xfId="0" applyBorder="1"/>
    <xf numFmtId="9" fontId="0" fillId="0" borderId="2" xfId="0" applyNumberFormat="1" applyFill="1" applyBorder="1"/>
    <xf numFmtId="9" fontId="0" fillId="0" borderId="3" xfId="1" applyFont="1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3" borderId="2" xfId="0" applyFill="1" applyBorder="1"/>
    <xf numFmtId="0" fontId="2" fillId="0" borderId="2" xfId="0" applyFont="1" applyBorder="1"/>
    <xf numFmtId="164" fontId="2" fillId="0" borderId="2" xfId="1" applyNumberFormat="1" applyFont="1" applyBorder="1"/>
    <xf numFmtId="165" fontId="0" fillId="0" borderId="0" xfId="0" applyNumberForma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 wrapText="1" shrinkToFit="1" readingOrder="2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B3" sqref="B3"/>
    </sheetView>
  </sheetViews>
  <sheetFormatPr defaultRowHeight="15"/>
  <cols>
    <col min="1" max="1" width="24.28515625" customWidth="1"/>
    <col min="6" max="6" width="10.5703125" bestFit="1" customWidth="1"/>
    <col min="8" max="8" width="11.28515625" customWidth="1"/>
    <col min="9" max="9" width="9.5703125" bestFit="1" customWidth="1"/>
  </cols>
  <sheetData>
    <row r="1" spans="1:9">
      <c r="A1" s="2" t="s">
        <v>13</v>
      </c>
      <c r="B1" s="2">
        <v>30000</v>
      </c>
      <c r="E1" s="16" t="s">
        <v>7</v>
      </c>
      <c r="F1" s="16"/>
      <c r="G1" s="16"/>
      <c r="H1" s="16"/>
      <c r="I1" s="16"/>
    </row>
    <row r="2" spans="1:9">
      <c r="A2" s="2" t="s">
        <v>0</v>
      </c>
      <c r="B2" s="2">
        <v>18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</row>
    <row r="3" spans="1:9">
      <c r="A3" s="2" t="s">
        <v>1</v>
      </c>
      <c r="B3" s="5">
        <v>0.03</v>
      </c>
      <c r="E3" s="2">
        <v>1</v>
      </c>
      <c r="F3" s="2">
        <f>B1</f>
        <v>30000</v>
      </c>
      <c r="G3" s="2">
        <f>F3*$B$3</f>
        <v>900</v>
      </c>
      <c r="H3" s="3">
        <f>$F$3/$B$2</f>
        <v>1666.6666666666667</v>
      </c>
      <c r="I3" s="3">
        <f>G3+H3</f>
        <v>2566.666666666667</v>
      </c>
    </row>
    <row r="4" spans="1:9">
      <c r="E4" s="2">
        <v>2</v>
      </c>
      <c r="F4" s="3">
        <f>F3-H3</f>
        <v>28333.333333333332</v>
      </c>
      <c r="G4" s="2">
        <f t="shared" ref="G4:G20" si="0">F4*$B$3</f>
        <v>849.99999999999989</v>
      </c>
      <c r="H4" s="3">
        <f>$F$3/$B$2</f>
        <v>1666.6666666666667</v>
      </c>
      <c r="I4" s="3">
        <f t="shared" ref="I4:I20" si="1">G4+H4</f>
        <v>2516.6666666666665</v>
      </c>
    </row>
    <row r="5" spans="1:9">
      <c r="E5" s="2">
        <v>3</v>
      </c>
      <c r="F5" s="3">
        <f t="shared" ref="F5:F20" si="2">F4-H4</f>
        <v>26666.666666666664</v>
      </c>
      <c r="G5" s="2">
        <f t="shared" si="0"/>
        <v>799.99999999999989</v>
      </c>
      <c r="H5" s="3">
        <f t="shared" ref="H5:H20" si="3">$F$3/$B$2</f>
        <v>1666.6666666666667</v>
      </c>
      <c r="I5" s="3">
        <f t="shared" si="1"/>
        <v>2466.6666666666665</v>
      </c>
    </row>
    <row r="6" spans="1:9">
      <c r="E6" s="2">
        <v>4</v>
      </c>
      <c r="F6" s="3">
        <f t="shared" si="2"/>
        <v>24999.999999999996</v>
      </c>
      <c r="G6" s="2">
        <f t="shared" si="0"/>
        <v>749.99999999999989</v>
      </c>
      <c r="H6" s="3">
        <f t="shared" si="3"/>
        <v>1666.6666666666667</v>
      </c>
      <c r="I6" s="3">
        <f t="shared" si="1"/>
        <v>2416.6666666666665</v>
      </c>
    </row>
    <row r="7" spans="1:9">
      <c r="E7" s="2">
        <v>5</v>
      </c>
      <c r="F7" s="3">
        <f t="shared" si="2"/>
        <v>23333.333333333328</v>
      </c>
      <c r="G7" s="2">
        <f t="shared" si="0"/>
        <v>699.99999999999977</v>
      </c>
      <c r="H7" s="3">
        <f t="shared" si="3"/>
        <v>1666.6666666666667</v>
      </c>
      <c r="I7" s="3">
        <f t="shared" si="1"/>
        <v>2366.6666666666665</v>
      </c>
    </row>
    <row r="8" spans="1:9">
      <c r="E8" s="2">
        <v>6</v>
      </c>
      <c r="F8" s="3">
        <f t="shared" si="2"/>
        <v>21666.666666666661</v>
      </c>
      <c r="G8" s="2">
        <f t="shared" si="0"/>
        <v>649.99999999999977</v>
      </c>
      <c r="H8" s="3">
        <f t="shared" si="3"/>
        <v>1666.6666666666667</v>
      </c>
      <c r="I8" s="3">
        <f t="shared" si="1"/>
        <v>2316.6666666666665</v>
      </c>
    </row>
    <row r="9" spans="1:9">
      <c r="E9" s="2">
        <v>7</v>
      </c>
      <c r="F9" s="3">
        <f t="shared" si="2"/>
        <v>19999.999999999993</v>
      </c>
      <c r="G9" s="2">
        <f t="shared" si="0"/>
        <v>599.99999999999977</v>
      </c>
      <c r="H9" s="3">
        <f t="shared" si="3"/>
        <v>1666.6666666666667</v>
      </c>
      <c r="I9" s="3">
        <f t="shared" si="1"/>
        <v>2266.6666666666665</v>
      </c>
    </row>
    <row r="10" spans="1:9">
      <c r="E10" s="2">
        <v>8</v>
      </c>
      <c r="F10" s="3">
        <f t="shared" si="2"/>
        <v>18333.333333333325</v>
      </c>
      <c r="G10" s="2">
        <f t="shared" si="0"/>
        <v>549.99999999999977</v>
      </c>
      <c r="H10" s="3">
        <f t="shared" si="3"/>
        <v>1666.6666666666667</v>
      </c>
      <c r="I10" s="3">
        <f t="shared" si="1"/>
        <v>2216.6666666666665</v>
      </c>
    </row>
    <row r="11" spans="1:9">
      <c r="E11" s="2">
        <v>9</v>
      </c>
      <c r="F11" s="3">
        <f t="shared" si="2"/>
        <v>16666.666666666657</v>
      </c>
      <c r="G11" s="2">
        <f t="shared" si="0"/>
        <v>499.99999999999972</v>
      </c>
      <c r="H11" s="3">
        <f t="shared" si="3"/>
        <v>1666.6666666666667</v>
      </c>
      <c r="I11" s="3">
        <f t="shared" si="1"/>
        <v>2166.6666666666665</v>
      </c>
    </row>
    <row r="12" spans="1:9">
      <c r="E12" s="2">
        <v>10</v>
      </c>
      <c r="F12" s="3">
        <f t="shared" si="2"/>
        <v>14999.999999999991</v>
      </c>
      <c r="G12" s="2">
        <f t="shared" si="0"/>
        <v>449.99999999999972</v>
      </c>
      <c r="H12" s="3">
        <f t="shared" si="3"/>
        <v>1666.6666666666667</v>
      </c>
      <c r="I12" s="3">
        <f t="shared" si="1"/>
        <v>2116.6666666666665</v>
      </c>
    </row>
    <row r="13" spans="1:9">
      <c r="E13" s="2">
        <v>11</v>
      </c>
      <c r="F13" s="3">
        <f t="shared" si="2"/>
        <v>13333.333333333325</v>
      </c>
      <c r="G13" s="2">
        <f t="shared" si="0"/>
        <v>399.99999999999972</v>
      </c>
      <c r="H13" s="3">
        <f t="shared" si="3"/>
        <v>1666.6666666666667</v>
      </c>
      <c r="I13" s="3">
        <f t="shared" si="1"/>
        <v>2066.6666666666665</v>
      </c>
    </row>
    <row r="14" spans="1:9">
      <c r="E14" s="2">
        <v>12</v>
      </c>
      <c r="F14" s="3">
        <f t="shared" si="2"/>
        <v>11666.666666666659</v>
      </c>
      <c r="G14" s="2">
        <f t="shared" si="0"/>
        <v>349.99999999999977</v>
      </c>
      <c r="H14" s="3">
        <f t="shared" si="3"/>
        <v>1666.6666666666667</v>
      </c>
      <c r="I14" s="3">
        <f t="shared" si="1"/>
        <v>2016.6666666666665</v>
      </c>
    </row>
    <row r="15" spans="1:9">
      <c r="E15" s="2">
        <v>13</v>
      </c>
      <c r="F15" s="3">
        <f t="shared" si="2"/>
        <v>9999.9999999999927</v>
      </c>
      <c r="G15" s="2">
        <f t="shared" si="0"/>
        <v>299.99999999999977</v>
      </c>
      <c r="H15" s="3">
        <f t="shared" si="3"/>
        <v>1666.6666666666667</v>
      </c>
      <c r="I15" s="3">
        <f t="shared" si="1"/>
        <v>1966.6666666666665</v>
      </c>
    </row>
    <row r="16" spans="1:9">
      <c r="E16" s="2">
        <v>14</v>
      </c>
      <c r="F16" s="3">
        <f t="shared" si="2"/>
        <v>8333.3333333333267</v>
      </c>
      <c r="G16" s="2">
        <f t="shared" si="0"/>
        <v>249.9999999999998</v>
      </c>
      <c r="H16" s="3">
        <f t="shared" si="3"/>
        <v>1666.6666666666667</v>
      </c>
      <c r="I16" s="3">
        <f t="shared" si="1"/>
        <v>1916.6666666666665</v>
      </c>
    </row>
    <row r="17" spans="5:9">
      <c r="E17" s="2">
        <v>15</v>
      </c>
      <c r="F17" s="3">
        <f t="shared" si="2"/>
        <v>6666.6666666666597</v>
      </c>
      <c r="G17" s="2">
        <f t="shared" si="0"/>
        <v>199.99999999999977</v>
      </c>
      <c r="H17" s="3">
        <f t="shared" si="3"/>
        <v>1666.6666666666667</v>
      </c>
      <c r="I17" s="3">
        <f t="shared" si="1"/>
        <v>1866.6666666666665</v>
      </c>
    </row>
    <row r="18" spans="5:9">
      <c r="E18" s="2">
        <v>16</v>
      </c>
      <c r="F18" s="3">
        <f t="shared" si="2"/>
        <v>4999.9999999999927</v>
      </c>
      <c r="G18" s="2">
        <f t="shared" si="0"/>
        <v>149.99999999999977</v>
      </c>
      <c r="H18" s="3">
        <f t="shared" si="3"/>
        <v>1666.6666666666667</v>
      </c>
      <c r="I18" s="3">
        <f t="shared" si="1"/>
        <v>1816.6666666666665</v>
      </c>
    </row>
    <row r="19" spans="5:9">
      <c r="E19" s="2">
        <v>17</v>
      </c>
      <c r="F19" s="3">
        <f t="shared" si="2"/>
        <v>3333.3333333333258</v>
      </c>
      <c r="G19" s="2">
        <f t="shared" si="0"/>
        <v>99.999999999999773</v>
      </c>
      <c r="H19" s="3">
        <f t="shared" si="3"/>
        <v>1666.6666666666667</v>
      </c>
      <c r="I19" s="3">
        <f t="shared" si="1"/>
        <v>1766.6666666666665</v>
      </c>
    </row>
    <row r="20" spans="5:9">
      <c r="E20" s="2">
        <v>18</v>
      </c>
      <c r="F20" s="3">
        <f t="shared" si="2"/>
        <v>1666.666666666659</v>
      </c>
      <c r="G20" s="2">
        <f t="shared" si="0"/>
        <v>49.999999999999766</v>
      </c>
      <c r="H20" s="3">
        <f t="shared" si="3"/>
        <v>1666.6666666666667</v>
      </c>
      <c r="I20" s="3">
        <f t="shared" si="1"/>
        <v>1716.6666666666665</v>
      </c>
    </row>
  </sheetData>
  <mergeCells count="1">
    <mergeCell ref="E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C7" sqref="C7"/>
    </sheetView>
  </sheetViews>
  <sheetFormatPr defaultRowHeight="15"/>
  <cols>
    <col min="1" max="1" width="24.140625" customWidth="1"/>
    <col min="9" max="9" width="12.140625" customWidth="1"/>
  </cols>
  <sheetData>
    <row r="1" spans="1:9">
      <c r="E1" s="17" t="s">
        <v>8</v>
      </c>
      <c r="F1" s="17"/>
      <c r="G1" s="17"/>
      <c r="H1" s="17"/>
      <c r="I1" s="17"/>
    </row>
    <row r="2" spans="1:9" ht="15" customHeight="1">
      <c r="A2" s="2" t="s">
        <v>13</v>
      </c>
      <c r="B2" s="2">
        <v>30000</v>
      </c>
      <c r="E2" s="17"/>
      <c r="F2" s="17"/>
      <c r="G2" s="17"/>
      <c r="H2" s="17"/>
      <c r="I2" s="17"/>
    </row>
    <row r="3" spans="1:9" ht="15" customHeight="1">
      <c r="A3" s="2" t="s">
        <v>0</v>
      </c>
      <c r="B3" s="2">
        <v>18</v>
      </c>
      <c r="E3" s="2" t="s">
        <v>9</v>
      </c>
      <c r="F3" s="2" t="s">
        <v>10</v>
      </c>
      <c r="G3" s="2" t="s">
        <v>4</v>
      </c>
      <c r="H3" s="2" t="s">
        <v>5</v>
      </c>
      <c r="I3" s="2" t="s">
        <v>6</v>
      </c>
    </row>
    <row r="4" spans="1:9" ht="15" customHeight="1">
      <c r="A4" s="2" t="s">
        <v>1</v>
      </c>
      <c r="B4" s="5">
        <v>0.03</v>
      </c>
      <c r="E4" s="2">
        <v>1</v>
      </c>
      <c r="F4" s="2">
        <f>B2</f>
        <v>30000</v>
      </c>
      <c r="G4" s="2">
        <f>F4*$B$4</f>
        <v>900</v>
      </c>
      <c r="H4" s="2">
        <f>$B$2/$B$3-(($B$3-1)*B5)/2</f>
        <v>391.66666666666674</v>
      </c>
      <c r="I4" s="2">
        <f>G4+H4</f>
        <v>1291.6666666666667</v>
      </c>
    </row>
    <row r="5" spans="1:9" ht="15" customHeight="1">
      <c r="A5" s="4" t="s">
        <v>11</v>
      </c>
      <c r="B5" s="4">
        <v>150</v>
      </c>
      <c r="E5" s="2">
        <v>2</v>
      </c>
      <c r="F5" s="2">
        <f>F4-H4</f>
        <v>29608.333333333332</v>
      </c>
      <c r="G5" s="2">
        <f>F5*$B$4</f>
        <v>888.24999999999989</v>
      </c>
      <c r="H5" s="2">
        <f>H4+$B$5</f>
        <v>541.66666666666674</v>
      </c>
      <c r="I5" s="2">
        <f>G5+H5</f>
        <v>1429.9166666666665</v>
      </c>
    </row>
    <row r="6" spans="1:9" ht="15" customHeight="1">
      <c r="E6" s="2">
        <v>3</v>
      </c>
      <c r="F6" s="2">
        <f t="shared" ref="F6:F16" si="0">F5-H5</f>
        <v>29066.666666666664</v>
      </c>
      <c r="G6" s="2">
        <f>F6*$B$4</f>
        <v>871.99999999999989</v>
      </c>
      <c r="H6" s="2">
        <f t="shared" ref="H6:H16" si="1">H5+$B$5</f>
        <v>691.66666666666674</v>
      </c>
      <c r="I6" s="2">
        <f t="shared" ref="I6:I16" si="2">G6+H6</f>
        <v>1563.6666666666665</v>
      </c>
    </row>
    <row r="7" spans="1:9" ht="15" customHeight="1">
      <c r="E7" s="2">
        <v>4</v>
      </c>
      <c r="F7" s="2">
        <f t="shared" si="0"/>
        <v>28374.999999999996</v>
      </c>
      <c r="G7" s="2">
        <f t="shared" ref="G7:G21" si="3">F7*$B$4</f>
        <v>851.24999999999989</v>
      </c>
      <c r="H7" s="2">
        <f t="shared" si="1"/>
        <v>841.66666666666674</v>
      </c>
      <c r="I7" s="2">
        <f t="shared" si="2"/>
        <v>1692.9166666666665</v>
      </c>
    </row>
    <row r="8" spans="1:9" ht="15" customHeight="1">
      <c r="E8" s="2">
        <v>5</v>
      </c>
      <c r="F8" s="2">
        <f t="shared" si="0"/>
        <v>27533.333333333328</v>
      </c>
      <c r="G8" s="2">
        <f t="shared" si="3"/>
        <v>825.99999999999977</v>
      </c>
      <c r="H8" s="2">
        <f t="shared" si="1"/>
        <v>991.66666666666674</v>
      </c>
      <c r="I8" s="2">
        <f t="shared" si="2"/>
        <v>1817.6666666666665</v>
      </c>
    </row>
    <row r="9" spans="1:9" ht="15" customHeight="1">
      <c r="E9" s="2">
        <v>6</v>
      </c>
      <c r="F9" s="2">
        <f t="shared" si="0"/>
        <v>26541.666666666661</v>
      </c>
      <c r="G9" s="2">
        <f t="shared" si="3"/>
        <v>796.24999999999977</v>
      </c>
      <c r="H9" s="2">
        <f t="shared" si="1"/>
        <v>1141.6666666666667</v>
      </c>
      <c r="I9" s="2">
        <f t="shared" si="2"/>
        <v>1937.9166666666665</v>
      </c>
    </row>
    <row r="10" spans="1:9" ht="15" customHeight="1">
      <c r="E10" s="2">
        <v>7</v>
      </c>
      <c r="F10" s="2">
        <f t="shared" si="0"/>
        <v>25399.999999999993</v>
      </c>
      <c r="G10" s="2">
        <f t="shared" si="3"/>
        <v>761.99999999999977</v>
      </c>
      <c r="H10" s="2">
        <f t="shared" si="1"/>
        <v>1291.6666666666667</v>
      </c>
      <c r="I10" s="2">
        <f t="shared" si="2"/>
        <v>2053.6666666666665</v>
      </c>
    </row>
    <row r="11" spans="1:9" ht="15" customHeight="1">
      <c r="E11" s="2">
        <v>8</v>
      </c>
      <c r="F11" s="2">
        <f t="shared" si="0"/>
        <v>24108.333333333325</v>
      </c>
      <c r="G11" s="2">
        <f t="shared" si="3"/>
        <v>723.24999999999977</v>
      </c>
      <c r="H11" s="2">
        <f t="shared" si="1"/>
        <v>1441.6666666666667</v>
      </c>
      <c r="I11" s="2">
        <f t="shared" si="2"/>
        <v>2164.9166666666665</v>
      </c>
    </row>
    <row r="12" spans="1:9" ht="15" customHeight="1">
      <c r="E12" s="2">
        <v>9</v>
      </c>
      <c r="F12" s="2">
        <f t="shared" si="0"/>
        <v>22666.666666666657</v>
      </c>
      <c r="G12" s="2">
        <f t="shared" si="3"/>
        <v>679.99999999999966</v>
      </c>
      <c r="H12" s="2">
        <f t="shared" si="1"/>
        <v>1591.6666666666667</v>
      </c>
      <c r="I12" s="2">
        <f t="shared" si="2"/>
        <v>2271.6666666666665</v>
      </c>
    </row>
    <row r="13" spans="1:9" ht="15" customHeight="1">
      <c r="E13" s="2">
        <v>10</v>
      </c>
      <c r="F13" s="2">
        <f t="shared" si="0"/>
        <v>21074.999999999989</v>
      </c>
      <c r="G13" s="2">
        <f t="shared" si="3"/>
        <v>632.24999999999966</v>
      </c>
      <c r="H13" s="2">
        <f t="shared" si="1"/>
        <v>1741.6666666666667</v>
      </c>
      <c r="I13" s="2">
        <f t="shared" si="2"/>
        <v>2373.9166666666665</v>
      </c>
    </row>
    <row r="14" spans="1:9" ht="15" customHeight="1">
      <c r="E14" s="2">
        <v>11</v>
      </c>
      <c r="F14" s="2">
        <f t="shared" si="0"/>
        <v>19333.333333333321</v>
      </c>
      <c r="G14" s="2">
        <f t="shared" si="3"/>
        <v>579.99999999999966</v>
      </c>
      <c r="H14" s="2">
        <f t="shared" si="1"/>
        <v>1891.6666666666667</v>
      </c>
      <c r="I14" s="2">
        <f t="shared" si="2"/>
        <v>2471.6666666666665</v>
      </c>
    </row>
    <row r="15" spans="1:9" ht="15" customHeight="1">
      <c r="E15" s="2">
        <v>12</v>
      </c>
      <c r="F15" s="2">
        <f t="shared" si="0"/>
        <v>17441.666666666653</v>
      </c>
      <c r="G15" s="2">
        <f t="shared" si="3"/>
        <v>523.24999999999955</v>
      </c>
      <c r="H15" s="2">
        <f t="shared" si="1"/>
        <v>2041.6666666666667</v>
      </c>
      <c r="I15" s="2">
        <f t="shared" si="2"/>
        <v>2564.9166666666661</v>
      </c>
    </row>
    <row r="16" spans="1:9" ht="15" customHeight="1">
      <c r="E16" s="2">
        <v>13</v>
      </c>
      <c r="F16" s="2">
        <f t="shared" si="0"/>
        <v>15399.999999999987</v>
      </c>
      <c r="G16" s="2">
        <f t="shared" si="3"/>
        <v>461.9999999999996</v>
      </c>
      <c r="H16" s="2">
        <f t="shared" si="1"/>
        <v>2191.666666666667</v>
      </c>
      <c r="I16" s="2">
        <f t="shared" si="2"/>
        <v>2653.6666666666665</v>
      </c>
    </row>
    <row r="17" spans="5:9">
      <c r="E17" s="4">
        <v>14</v>
      </c>
      <c r="F17" s="2">
        <f t="shared" ref="F17:F21" si="4">F16-H16</f>
        <v>13208.333333333321</v>
      </c>
      <c r="G17" s="2">
        <f t="shared" si="3"/>
        <v>396.2499999999996</v>
      </c>
      <c r="H17" s="2">
        <f t="shared" ref="H17:H21" si="5">H16+$B$5</f>
        <v>2341.666666666667</v>
      </c>
      <c r="I17" s="2">
        <f t="shared" ref="I17:I21" si="6">G17+H17</f>
        <v>2737.9166666666665</v>
      </c>
    </row>
    <row r="18" spans="5:9">
      <c r="E18" s="4">
        <v>15</v>
      </c>
      <c r="F18" s="2">
        <f t="shared" si="4"/>
        <v>10866.666666666653</v>
      </c>
      <c r="G18" s="2">
        <f t="shared" si="3"/>
        <v>325.9999999999996</v>
      </c>
      <c r="H18" s="2">
        <f t="shared" si="5"/>
        <v>2491.666666666667</v>
      </c>
      <c r="I18" s="2">
        <f t="shared" si="6"/>
        <v>2817.6666666666665</v>
      </c>
    </row>
    <row r="19" spans="5:9">
      <c r="E19" s="4">
        <v>16</v>
      </c>
      <c r="F19" s="2">
        <f t="shared" si="4"/>
        <v>8374.9999999999854</v>
      </c>
      <c r="G19" s="2">
        <f t="shared" si="3"/>
        <v>251.24999999999955</v>
      </c>
      <c r="H19" s="2">
        <f t="shared" si="5"/>
        <v>2641.666666666667</v>
      </c>
      <c r="I19" s="2">
        <f t="shared" si="6"/>
        <v>2892.9166666666665</v>
      </c>
    </row>
    <row r="20" spans="5:9">
      <c r="E20" s="4">
        <v>17</v>
      </c>
      <c r="F20" s="2">
        <f t="shared" si="4"/>
        <v>5733.3333333333185</v>
      </c>
      <c r="G20" s="2">
        <f t="shared" si="3"/>
        <v>171.99999999999955</v>
      </c>
      <c r="H20" s="2">
        <f t="shared" si="5"/>
        <v>2791.666666666667</v>
      </c>
      <c r="I20" s="2">
        <f t="shared" si="6"/>
        <v>2963.6666666666665</v>
      </c>
    </row>
    <row r="21" spans="5:9">
      <c r="E21" s="4">
        <v>18</v>
      </c>
      <c r="F21" s="2">
        <f t="shared" si="4"/>
        <v>2941.6666666666515</v>
      </c>
      <c r="G21" s="2">
        <f t="shared" si="3"/>
        <v>88.249999999999545</v>
      </c>
      <c r="H21" s="2">
        <f t="shared" si="5"/>
        <v>2941.666666666667</v>
      </c>
      <c r="I21" s="2">
        <f t="shared" si="6"/>
        <v>3029.9166666666665</v>
      </c>
    </row>
  </sheetData>
  <mergeCells count="1">
    <mergeCell ref="E1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K7" sqref="K7"/>
    </sheetView>
  </sheetViews>
  <sheetFormatPr defaultRowHeight="15"/>
  <cols>
    <col min="1" max="1" width="24.85546875" customWidth="1"/>
    <col min="8" max="8" width="9.42578125" customWidth="1"/>
    <col min="9" max="9" width="13.42578125" customWidth="1"/>
  </cols>
  <sheetData>
    <row r="1" spans="1:9">
      <c r="E1" s="18" t="s">
        <v>15</v>
      </c>
      <c r="F1" s="19"/>
      <c r="G1" s="19"/>
      <c r="H1" s="19"/>
      <c r="I1" s="20"/>
    </row>
    <row r="2" spans="1:9">
      <c r="A2" s="2" t="s">
        <v>12</v>
      </c>
      <c r="B2" s="7">
        <v>30000</v>
      </c>
      <c r="C2" s="1"/>
      <c r="E2" s="21"/>
      <c r="F2" s="22"/>
      <c r="G2" s="22"/>
      <c r="H2" s="22"/>
      <c r="I2" s="23"/>
    </row>
    <row r="3" spans="1:9">
      <c r="A3" s="2" t="s">
        <v>0</v>
      </c>
      <c r="B3" s="7">
        <v>18</v>
      </c>
      <c r="C3" s="1"/>
      <c r="E3" s="2" t="s">
        <v>9</v>
      </c>
      <c r="F3" s="2" t="s">
        <v>10</v>
      </c>
      <c r="G3" s="2" t="s">
        <v>4</v>
      </c>
      <c r="H3" s="2" t="s">
        <v>5</v>
      </c>
      <c r="I3" s="10" t="s">
        <v>6</v>
      </c>
    </row>
    <row r="4" spans="1:9">
      <c r="A4" s="2" t="s">
        <v>14</v>
      </c>
      <c r="B4" s="9">
        <v>0.03</v>
      </c>
      <c r="C4" s="1"/>
      <c r="E4" s="2">
        <v>1</v>
      </c>
      <c r="F4" s="2">
        <f>B2</f>
        <v>30000</v>
      </c>
      <c r="G4" s="2">
        <f>F4*$B$4</f>
        <v>900</v>
      </c>
      <c r="H4" s="2">
        <f>$B$2*(1-$C$5)/(1- $C$5^$B$3)</f>
        <v>1169.7998443290739</v>
      </c>
      <c r="I4" s="2">
        <f>G4+H4</f>
        <v>2069.7998443290739</v>
      </c>
    </row>
    <row r="5" spans="1:9">
      <c r="A5" s="2" t="s">
        <v>11</v>
      </c>
      <c r="B5" s="6">
        <v>0.04</v>
      </c>
      <c r="C5" s="2">
        <f>1.04</f>
        <v>1.04</v>
      </c>
      <c r="E5" s="2">
        <v>2</v>
      </c>
      <c r="F5" s="2">
        <f>F4-H4</f>
        <v>28830.200155670926</v>
      </c>
      <c r="G5" s="2">
        <f t="shared" ref="G5:G21" si="0">F5*$B$4</f>
        <v>864.90600467012769</v>
      </c>
      <c r="H5" s="2">
        <f>H4*$C$5</f>
        <v>1216.591838102237</v>
      </c>
      <c r="I5" s="2">
        <f t="shared" ref="I5:I19" si="1">G5+H5</f>
        <v>2081.4978427723645</v>
      </c>
    </row>
    <row r="6" spans="1:9">
      <c r="E6" s="2">
        <v>3</v>
      </c>
      <c r="F6" s="2">
        <f t="shared" ref="F6:F19" si="2">F5-H5</f>
        <v>27613.608317568687</v>
      </c>
      <c r="G6" s="2">
        <f t="shared" si="0"/>
        <v>828.40824952706055</v>
      </c>
      <c r="H6" s="2">
        <f t="shared" ref="H6:H19" si="3">H5*$C$5</f>
        <v>1265.2555116263266</v>
      </c>
      <c r="I6" s="2">
        <f t="shared" si="1"/>
        <v>2093.663761153387</v>
      </c>
    </row>
    <row r="7" spans="1:9">
      <c r="E7" s="2">
        <v>4</v>
      </c>
      <c r="F7" s="2">
        <f t="shared" si="2"/>
        <v>26348.352805942362</v>
      </c>
      <c r="G7" s="2">
        <f t="shared" si="0"/>
        <v>790.4505841782709</v>
      </c>
      <c r="H7" s="2">
        <f t="shared" si="3"/>
        <v>1315.8657320913796</v>
      </c>
      <c r="I7" s="2">
        <f t="shared" si="1"/>
        <v>2106.3163162696505</v>
      </c>
    </row>
    <row r="8" spans="1:9">
      <c r="E8" s="2">
        <v>5</v>
      </c>
      <c r="F8" s="2">
        <f t="shared" si="2"/>
        <v>25032.487073850982</v>
      </c>
      <c r="G8" s="2">
        <f t="shared" si="0"/>
        <v>750.97461221552942</v>
      </c>
      <c r="H8" s="2">
        <f t="shared" si="3"/>
        <v>1368.5003613750348</v>
      </c>
      <c r="I8" s="2">
        <f t="shared" si="1"/>
        <v>2119.4749735905643</v>
      </c>
    </row>
    <row r="9" spans="1:9">
      <c r="E9" s="2">
        <v>6</v>
      </c>
      <c r="F9" s="2">
        <f t="shared" si="2"/>
        <v>23663.986712475948</v>
      </c>
      <c r="G9" s="2">
        <f t="shared" si="0"/>
        <v>709.91960137427839</v>
      </c>
      <c r="H9" s="2">
        <f t="shared" si="3"/>
        <v>1423.2403758300363</v>
      </c>
      <c r="I9" s="2">
        <f t="shared" si="1"/>
        <v>2133.1599772043146</v>
      </c>
    </row>
    <row r="10" spans="1:9">
      <c r="E10" s="2">
        <v>7</v>
      </c>
      <c r="F10" s="2">
        <f t="shared" si="2"/>
        <v>22240.746336645912</v>
      </c>
      <c r="G10" s="2">
        <f t="shared" si="0"/>
        <v>667.22239009937732</v>
      </c>
      <c r="H10" s="2">
        <f t="shared" si="3"/>
        <v>1480.1699908632379</v>
      </c>
      <c r="I10" s="2">
        <f t="shared" si="1"/>
        <v>2147.3923809626153</v>
      </c>
    </row>
    <row r="11" spans="1:9">
      <c r="E11" s="2">
        <v>8</v>
      </c>
      <c r="F11" s="2">
        <f t="shared" si="2"/>
        <v>20760.576345782676</v>
      </c>
      <c r="G11" s="2">
        <f t="shared" si="0"/>
        <v>622.8172903734802</v>
      </c>
      <c r="H11" s="2">
        <f t="shared" si="3"/>
        <v>1539.3767904977674</v>
      </c>
      <c r="I11" s="2">
        <f t="shared" si="1"/>
        <v>2162.1940808712475</v>
      </c>
    </row>
    <row r="12" spans="1:9">
      <c r="E12" s="2">
        <v>9</v>
      </c>
      <c r="F12" s="2">
        <f t="shared" si="2"/>
        <v>19221.199555284908</v>
      </c>
      <c r="G12" s="2">
        <f t="shared" si="0"/>
        <v>576.63598665854715</v>
      </c>
      <c r="H12" s="2">
        <f t="shared" si="3"/>
        <v>1600.951862117678</v>
      </c>
      <c r="I12" s="2">
        <f t="shared" si="1"/>
        <v>2177.5878487762252</v>
      </c>
    </row>
    <row r="13" spans="1:9">
      <c r="E13" s="2">
        <v>10</v>
      </c>
      <c r="F13" s="2">
        <f t="shared" si="2"/>
        <v>17620.247693167228</v>
      </c>
      <c r="G13" s="2">
        <f t="shared" si="0"/>
        <v>528.60743079501685</v>
      </c>
      <c r="H13" s="2">
        <f t="shared" si="3"/>
        <v>1664.9899366023851</v>
      </c>
      <c r="I13" s="2">
        <f t="shared" si="1"/>
        <v>2193.5973673974022</v>
      </c>
    </row>
    <row r="14" spans="1:9">
      <c r="E14" s="2">
        <v>11</v>
      </c>
      <c r="F14" s="2">
        <f t="shared" si="2"/>
        <v>15955.257756564843</v>
      </c>
      <c r="G14" s="2">
        <f t="shared" si="0"/>
        <v>478.65773269694523</v>
      </c>
      <c r="H14" s="2">
        <f t="shared" si="3"/>
        <v>1731.5895340664806</v>
      </c>
      <c r="I14" s="2">
        <f t="shared" si="1"/>
        <v>2210.2472667634256</v>
      </c>
    </row>
    <row r="15" spans="1:9">
      <c r="E15" s="2">
        <v>12</v>
      </c>
      <c r="F15" s="2">
        <f t="shared" si="2"/>
        <v>14223.668222498362</v>
      </c>
      <c r="G15" s="2">
        <f t="shared" si="0"/>
        <v>426.71004667495083</v>
      </c>
      <c r="H15" s="2">
        <f t="shared" si="3"/>
        <v>1800.85311542914</v>
      </c>
      <c r="I15" s="2">
        <f t="shared" si="1"/>
        <v>2227.5631621040907</v>
      </c>
    </row>
    <row r="16" spans="1:9">
      <c r="E16" s="2">
        <v>13</v>
      </c>
      <c r="F16" s="2">
        <f t="shared" si="2"/>
        <v>12422.815107069222</v>
      </c>
      <c r="G16" s="2">
        <f t="shared" si="0"/>
        <v>372.68445321207662</v>
      </c>
      <c r="H16" s="2">
        <f t="shared" si="3"/>
        <v>1872.8872400463056</v>
      </c>
      <c r="I16" s="2">
        <f t="shared" si="1"/>
        <v>2245.5716932583823</v>
      </c>
    </row>
    <row r="17" spans="5:9">
      <c r="E17" s="2">
        <v>14</v>
      </c>
      <c r="F17" s="2">
        <f t="shared" si="2"/>
        <v>10549.927867022916</v>
      </c>
      <c r="G17" s="2">
        <f t="shared" si="0"/>
        <v>316.49783601068748</v>
      </c>
      <c r="H17" s="2">
        <f t="shared" si="3"/>
        <v>1947.8027296481578</v>
      </c>
      <c r="I17" s="2">
        <f t="shared" si="1"/>
        <v>2264.3005656588452</v>
      </c>
    </row>
    <row r="18" spans="5:9">
      <c r="E18" s="2">
        <v>15</v>
      </c>
      <c r="F18" s="2">
        <f t="shared" si="2"/>
        <v>8602.1251373747582</v>
      </c>
      <c r="G18" s="2">
        <f t="shared" si="0"/>
        <v>258.06375412124271</v>
      </c>
      <c r="H18" s="2">
        <f t="shared" si="3"/>
        <v>2025.714838834084</v>
      </c>
      <c r="I18" s="2">
        <f t="shared" si="1"/>
        <v>2283.7785929553265</v>
      </c>
    </row>
    <row r="19" spans="5:9">
      <c r="E19" s="2">
        <v>16</v>
      </c>
      <c r="F19" s="2">
        <f t="shared" si="2"/>
        <v>6576.4102985406744</v>
      </c>
      <c r="G19" s="2">
        <f t="shared" si="0"/>
        <v>197.29230895622021</v>
      </c>
      <c r="H19" s="2">
        <f t="shared" si="3"/>
        <v>2106.7434323874477</v>
      </c>
      <c r="I19" s="2">
        <f t="shared" si="1"/>
        <v>2304.0357413436677</v>
      </c>
    </row>
    <row r="20" spans="5:9">
      <c r="E20" s="4">
        <v>17</v>
      </c>
      <c r="F20" s="2">
        <f t="shared" ref="F20:F21" si="4">F19-H19</f>
        <v>4469.6668661532267</v>
      </c>
      <c r="G20" s="2">
        <f t="shared" si="0"/>
        <v>134.09000598459679</v>
      </c>
      <c r="H20" s="2">
        <f t="shared" ref="H20:H21" si="5">H19*$C$5</f>
        <v>2191.0131696829458</v>
      </c>
      <c r="I20" s="2">
        <f t="shared" ref="I20:I21" si="6">G20+H20</f>
        <v>2325.1031756675425</v>
      </c>
    </row>
    <row r="21" spans="5:9">
      <c r="E21" s="4">
        <v>18</v>
      </c>
      <c r="F21" s="2">
        <f t="shared" si="4"/>
        <v>2278.6536964702809</v>
      </c>
      <c r="G21" s="2">
        <f t="shared" si="0"/>
        <v>68.359610894108428</v>
      </c>
      <c r="H21" s="2">
        <f t="shared" si="5"/>
        <v>2278.6536964702636</v>
      </c>
      <c r="I21" s="2">
        <f t="shared" si="6"/>
        <v>2347.0133073643719</v>
      </c>
    </row>
  </sheetData>
  <mergeCells count="1">
    <mergeCell ref="E1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2"/>
  <sheetViews>
    <sheetView workbookViewId="0">
      <selection activeCell="J10" sqref="J10"/>
    </sheetView>
  </sheetViews>
  <sheetFormatPr defaultRowHeight="15"/>
  <cols>
    <col min="1" max="1" width="23.7109375" customWidth="1"/>
    <col min="2" max="2" width="14.28515625" bestFit="1" customWidth="1"/>
    <col min="4" max="4" width="9.140625" customWidth="1"/>
    <col min="9" max="10" width="13.28515625" customWidth="1"/>
    <col min="11" max="11" width="13.28515625" hidden="1" customWidth="1"/>
    <col min="12" max="12" width="18.5703125" hidden="1" customWidth="1"/>
    <col min="13" max="13" width="14.5703125" customWidth="1"/>
    <col min="15" max="15" width="20.28515625" customWidth="1"/>
  </cols>
  <sheetData>
    <row r="1" spans="1:13" ht="30" customHeight="1">
      <c r="A1" s="13" t="s">
        <v>13</v>
      </c>
      <c r="B1" s="13">
        <v>250000</v>
      </c>
      <c r="E1" s="24" t="s">
        <v>24</v>
      </c>
      <c r="F1" s="25"/>
      <c r="G1" s="25"/>
      <c r="H1" s="25"/>
      <c r="I1" s="26"/>
    </row>
    <row r="2" spans="1:13" ht="21.75" customHeight="1">
      <c r="A2" s="13" t="s">
        <v>21</v>
      </c>
      <c r="B2" s="13">
        <v>180</v>
      </c>
      <c r="E2" s="12" t="s">
        <v>23</v>
      </c>
      <c r="F2" s="12" t="s">
        <v>10</v>
      </c>
      <c r="G2" s="12" t="s">
        <v>4</v>
      </c>
      <c r="H2" s="12" t="s">
        <v>5</v>
      </c>
      <c r="I2" s="12" t="s">
        <v>6</v>
      </c>
    </row>
    <row r="3" spans="1:13" ht="27.75" customHeight="1">
      <c r="A3" s="13" t="s">
        <v>22</v>
      </c>
      <c r="B3" s="14">
        <v>4.8675505600000004E-3</v>
      </c>
      <c r="E3" s="11">
        <v>1</v>
      </c>
      <c r="F3" s="11">
        <f>B1</f>
        <v>250000</v>
      </c>
      <c r="G3" s="11">
        <f t="shared" ref="G3:G34" si="0">F3*$B$3</f>
        <v>1216.8876400000001</v>
      </c>
      <c r="H3" s="11">
        <f t="shared" ref="H3:H66" si="1">I3-G3</f>
        <v>871.34760872208221</v>
      </c>
      <c r="I3" s="11">
        <f t="shared" ref="I3:I34" si="2">($B$1*$B$3/(1-(1+$B$3)^(-$B$2)))</f>
        <v>2088.2352487220824</v>
      </c>
      <c r="J3">
        <f>G3/12*3</f>
        <v>304.22191000000004</v>
      </c>
    </row>
    <row r="4" spans="1:13">
      <c r="E4" s="11">
        <v>2</v>
      </c>
      <c r="F4" s="11">
        <f>F3-H3</f>
        <v>249128.65239127792</v>
      </c>
      <c r="G4" s="11">
        <f t="shared" si="0"/>
        <v>1212.6463114592102</v>
      </c>
      <c r="H4" s="11">
        <f t="shared" si="1"/>
        <v>875.58893726287215</v>
      </c>
      <c r="I4" s="11">
        <f t="shared" si="2"/>
        <v>2088.2352487220824</v>
      </c>
    </row>
    <row r="5" spans="1:13">
      <c r="E5" s="11">
        <v>3</v>
      </c>
      <c r="F5" s="11">
        <f t="shared" ref="F5:F68" si="3">F4-H4</f>
        <v>248253.06345401506</v>
      </c>
      <c r="G5" s="11">
        <f t="shared" si="0"/>
        <v>1208.3843380373066</v>
      </c>
      <c r="H5" s="11">
        <f t="shared" si="1"/>
        <v>879.85091068477573</v>
      </c>
      <c r="I5" s="11">
        <f t="shared" si="2"/>
        <v>2088.2352487220824</v>
      </c>
      <c r="J5">
        <f>SUM(G4:G15)</f>
        <v>14265.851133838947</v>
      </c>
    </row>
    <row r="6" spans="1:13">
      <c r="E6" s="11">
        <v>4</v>
      </c>
      <c r="F6" s="11">
        <f t="shared" si="3"/>
        <v>247373.2125433303</v>
      </c>
      <c r="G6" s="11">
        <f t="shared" si="0"/>
        <v>1204.1016192442864</v>
      </c>
      <c r="H6" s="11">
        <f t="shared" si="1"/>
        <v>884.13362947779592</v>
      </c>
      <c r="I6" s="11">
        <f t="shared" si="2"/>
        <v>2088.2352487220824</v>
      </c>
      <c r="L6">
        <f>SUM(H3:H182)</f>
        <v>250000.00000000445</v>
      </c>
    </row>
    <row r="7" spans="1:13">
      <c r="E7" s="11">
        <v>5</v>
      </c>
      <c r="F7" s="11">
        <f t="shared" si="3"/>
        <v>246489.07891385251</v>
      </c>
      <c r="G7" s="11">
        <f t="shared" si="0"/>
        <v>1199.798054101007</v>
      </c>
      <c r="H7" s="11">
        <f t="shared" si="1"/>
        <v>888.43719462107538</v>
      </c>
      <c r="I7" s="11">
        <f t="shared" si="2"/>
        <v>2088.2352487220824</v>
      </c>
    </row>
    <row r="8" spans="1:13">
      <c r="E8" s="11">
        <v>6</v>
      </c>
      <c r="F8" s="11">
        <f t="shared" si="3"/>
        <v>245600.64171923144</v>
      </c>
      <c r="G8" s="11">
        <f t="shared" si="0"/>
        <v>1195.4735411368044</v>
      </c>
      <c r="H8" s="11">
        <f t="shared" si="1"/>
        <v>892.76170758527792</v>
      </c>
      <c r="I8" s="11">
        <f t="shared" si="2"/>
        <v>2088.2352487220824</v>
      </c>
      <c r="J8">
        <f>SUM(H4:H15)</f>
        <v>10792.971850826041</v>
      </c>
    </row>
    <row r="9" spans="1:13">
      <c r="E9" s="11">
        <v>7</v>
      </c>
      <c r="F9" s="11">
        <f t="shared" si="3"/>
        <v>244707.88001164616</v>
      </c>
      <c r="G9" s="11">
        <f t="shared" si="0"/>
        <v>1191.1279783871012</v>
      </c>
      <c r="H9" s="11">
        <f t="shared" si="1"/>
        <v>897.10727033498119</v>
      </c>
      <c r="I9" s="11">
        <f t="shared" si="2"/>
        <v>2088.2352487220824</v>
      </c>
      <c r="K9">
        <f>SUM(H16:H182)</f>
        <v>238335.68054045635</v>
      </c>
      <c r="M9">
        <f>J8+J10</f>
        <v>249128.65239128238</v>
      </c>
    </row>
    <row r="10" spans="1:13">
      <c r="E10" s="11">
        <v>8</v>
      </c>
      <c r="F10" s="11">
        <f t="shared" si="3"/>
        <v>243810.77274131117</v>
      </c>
      <c r="G10" s="11">
        <f t="shared" si="0"/>
        <v>1186.7612633910021</v>
      </c>
      <c r="H10" s="11">
        <f t="shared" si="1"/>
        <v>901.47398533108026</v>
      </c>
      <c r="I10" s="11">
        <f t="shared" si="2"/>
        <v>2088.2352487220824</v>
      </c>
      <c r="J10">
        <f>SUM(H16:H182)</f>
        <v>238335.68054045635</v>
      </c>
      <c r="M10">
        <f>M9+H3</f>
        <v>250000.00000000445</v>
      </c>
    </row>
    <row r="11" spans="1:13">
      <c r="E11" s="11">
        <v>9</v>
      </c>
      <c r="F11" s="11">
        <f t="shared" si="3"/>
        <v>242909.2987559801</v>
      </c>
      <c r="G11" s="11">
        <f t="shared" si="0"/>
        <v>1182.3732931888783</v>
      </c>
      <c r="H11" s="11">
        <f t="shared" si="1"/>
        <v>905.86195553320408</v>
      </c>
      <c r="I11" s="11">
        <f t="shared" si="2"/>
        <v>2088.2352487220824</v>
      </c>
      <c r="J11">
        <f>SUM(H16:H27)</f>
        <v>11440.550161145631</v>
      </c>
    </row>
    <row r="12" spans="1:13">
      <c r="E12" s="11">
        <v>10</v>
      </c>
      <c r="F12" s="11">
        <f t="shared" si="3"/>
        <v>242003.43680044689</v>
      </c>
      <c r="G12" s="11">
        <f t="shared" si="0"/>
        <v>1177.96396431994</v>
      </c>
      <c r="H12" s="11">
        <f t="shared" si="1"/>
        <v>910.27128440214233</v>
      </c>
      <c r="I12" s="11">
        <f t="shared" si="2"/>
        <v>2088.2352487220824</v>
      </c>
      <c r="J12">
        <f>SUM(H28:H38)</f>
        <v>11089.194226689506</v>
      </c>
    </row>
    <row r="13" spans="1:13">
      <c r="E13" s="11">
        <v>11</v>
      </c>
      <c r="F13" s="11">
        <f t="shared" si="3"/>
        <v>241093.16551604474</v>
      </c>
      <c r="G13" s="11">
        <f t="shared" si="0"/>
        <v>1173.5331728197964</v>
      </c>
      <c r="H13" s="11">
        <f t="shared" si="1"/>
        <v>914.70207590228597</v>
      </c>
      <c r="I13" s="11">
        <f t="shared" si="2"/>
        <v>2088.2352487220824</v>
      </c>
      <c r="J13">
        <f>SUM(H39:H50)</f>
        <v>12792.334822891955</v>
      </c>
    </row>
    <row r="14" spans="1:13">
      <c r="E14" s="11">
        <v>12</v>
      </c>
      <c r="F14" s="11">
        <f t="shared" si="3"/>
        <v>240178.46344014246</v>
      </c>
      <c r="G14" s="11">
        <f t="shared" si="0"/>
        <v>1169.0808142180051</v>
      </c>
      <c r="H14" s="11">
        <f t="shared" si="1"/>
        <v>919.15443450407724</v>
      </c>
      <c r="I14" s="11">
        <f t="shared" si="2"/>
        <v>2088.2352487220824</v>
      </c>
      <c r="J14">
        <f>SUM(H51:H62)</f>
        <v>13559.874911400273</v>
      </c>
    </row>
    <row r="15" spans="1:13">
      <c r="E15" s="11">
        <v>13</v>
      </c>
      <c r="F15" s="11">
        <f t="shared" si="3"/>
        <v>239259.30900563838</v>
      </c>
      <c r="G15" s="11">
        <f t="shared" si="0"/>
        <v>1164.6067835356082</v>
      </c>
      <c r="H15" s="11">
        <f t="shared" si="1"/>
        <v>923.62846518647416</v>
      </c>
      <c r="I15" s="11">
        <f t="shared" si="2"/>
        <v>2088.2352487220824</v>
      </c>
      <c r="J15">
        <f>SUM(H63:H182)</f>
        <v>189453.72641832891</v>
      </c>
    </row>
    <row r="16" spans="1:13">
      <c r="E16" s="11">
        <v>14</v>
      </c>
      <c r="F16" s="11">
        <f t="shared" si="3"/>
        <v>238335.6805404519</v>
      </c>
      <c r="G16" s="11">
        <f t="shared" si="0"/>
        <v>1160.1109752826578</v>
      </c>
      <c r="H16" s="11">
        <f t="shared" si="1"/>
        <v>928.12427343942454</v>
      </c>
      <c r="I16" s="11">
        <f t="shared" si="2"/>
        <v>2088.2352487220824</v>
      </c>
      <c r="J16">
        <f>SUM(J11:J15)</f>
        <v>238335.68054045626</v>
      </c>
    </row>
    <row r="17" spans="5:13">
      <c r="E17" s="11">
        <v>15</v>
      </c>
      <c r="F17" s="11">
        <f t="shared" si="3"/>
        <v>237407.55626701246</v>
      </c>
      <c r="G17" s="11">
        <f t="shared" si="0"/>
        <v>1155.5932834557282</v>
      </c>
      <c r="H17" s="11">
        <f t="shared" si="1"/>
        <v>932.64196526635419</v>
      </c>
      <c r="I17" s="11">
        <f t="shared" si="2"/>
        <v>2088.2352487220824</v>
      </c>
      <c r="J17">
        <f>J16+J5+H3</f>
        <v>253472.87928301728</v>
      </c>
    </row>
    <row r="18" spans="5:13">
      <c r="E18" s="11">
        <v>16</v>
      </c>
      <c r="F18" s="11">
        <f t="shared" si="3"/>
        <v>236474.91430174612</v>
      </c>
      <c r="G18" s="11">
        <f t="shared" si="0"/>
        <v>1151.0536015354164</v>
      </c>
      <c r="H18" s="11">
        <f t="shared" si="1"/>
        <v>937.18164718666594</v>
      </c>
      <c r="I18" s="11">
        <f t="shared" si="2"/>
        <v>2088.2352487220824</v>
      </c>
      <c r="M18" s="15">
        <f>J14+238160.2</f>
        <v>251720.0749114003</v>
      </c>
    </row>
    <row r="19" spans="5:13">
      <c r="E19" s="11">
        <v>17</v>
      </c>
      <c r="F19" s="11">
        <f t="shared" si="3"/>
        <v>235537.73265455946</v>
      </c>
      <c r="G19" s="11">
        <f t="shared" si="0"/>
        <v>1146.4918224838314</v>
      </c>
      <c r="H19" s="11">
        <f t="shared" si="1"/>
        <v>941.743426238251</v>
      </c>
      <c r="I19" s="11">
        <f t="shared" si="2"/>
        <v>2088.2352487220824</v>
      </c>
    </row>
    <row r="20" spans="5:13">
      <c r="E20" s="11">
        <v>18</v>
      </c>
      <c r="F20" s="11">
        <f t="shared" si="3"/>
        <v>234595.98922832121</v>
      </c>
      <c r="G20" s="11">
        <f t="shared" si="0"/>
        <v>1141.9078387420689</v>
      </c>
      <c r="H20" s="11">
        <f t="shared" si="1"/>
        <v>946.3274099800135</v>
      </c>
      <c r="I20" s="11">
        <f t="shared" si="2"/>
        <v>2088.2352487220824</v>
      </c>
    </row>
    <row r="21" spans="5:13">
      <c r="E21" s="11">
        <v>19</v>
      </c>
      <c r="F21" s="11">
        <f t="shared" si="3"/>
        <v>233649.66181834121</v>
      </c>
      <c r="G21" s="11">
        <f t="shared" si="0"/>
        <v>1137.3015422276774</v>
      </c>
      <c r="H21" s="11">
        <f t="shared" si="1"/>
        <v>950.93370649440499</v>
      </c>
      <c r="I21" s="11">
        <f t="shared" si="2"/>
        <v>2088.2352487220824</v>
      </c>
    </row>
    <row r="22" spans="5:13">
      <c r="E22" s="11">
        <v>20</v>
      </c>
      <c r="F22" s="11">
        <f t="shared" si="3"/>
        <v>232698.72811184681</v>
      </c>
      <c r="G22" s="11">
        <f t="shared" si="0"/>
        <v>1132.6728243321077</v>
      </c>
      <c r="H22" s="11">
        <f t="shared" si="1"/>
        <v>955.56242438997469</v>
      </c>
      <c r="I22" s="11">
        <f t="shared" si="2"/>
        <v>2088.2352487220824</v>
      </c>
    </row>
    <row r="23" spans="5:13">
      <c r="E23" s="11">
        <v>21</v>
      </c>
      <c r="F23" s="11">
        <f t="shared" si="3"/>
        <v>231743.16568745684</v>
      </c>
      <c r="G23" s="11">
        <f t="shared" si="0"/>
        <v>1128.0215759181535</v>
      </c>
      <c r="H23" s="11">
        <f t="shared" si="1"/>
        <v>960.21367280392883</v>
      </c>
      <c r="I23" s="11">
        <f t="shared" si="2"/>
        <v>2088.2352487220824</v>
      </c>
    </row>
    <row r="24" spans="5:13">
      <c r="E24" s="11">
        <v>22</v>
      </c>
      <c r="F24" s="11">
        <f t="shared" si="3"/>
        <v>230782.95201465292</v>
      </c>
      <c r="G24" s="11">
        <f t="shared" si="0"/>
        <v>1123.347687317377</v>
      </c>
      <c r="H24" s="11">
        <f t="shared" si="1"/>
        <v>964.88756140470537</v>
      </c>
      <c r="I24" s="11">
        <f t="shared" si="2"/>
        <v>2088.2352487220824</v>
      </c>
    </row>
    <row r="25" spans="5:13">
      <c r="E25" s="11">
        <v>23</v>
      </c>
      <c r="F25" s="11">
        <f t="shared" si="3"/>
        <v>229818.06445324823</v>
      </c>
      <c r="G25" s="11">
        <f t="shared" si="0"/>
        <v>1118.6510483275247</v>
      </c>
      <c r="H25" s="11">
        <f t="shared" si="1"/>
        <v>969.58420039455768</v>
      </c>
      <c r="I25" s="11">
        <f t="shared" si="2"/>
        <v>2088.2352487220824</v>
      </c>
    </row>
    <row r="26" spans="5:13">
      <c r="E26" s="11">
        <v>24</v>
      </c>
      <c r="F26" s="11">
        <f t="shared" si="3"/>
        <v>228848.48025285368</v>
      </c>
      <c r="G26" s="11">
        <f t="shared" si="0"/>
        <v>1113.9315482099269</v>
      </c>
      <c r="H26" s="11">
        <f t="shared" si="1"/>
        <v>974.3037005121555</v>
      </c>
      <c r="I26" s="11">
        <f t="shared" si="2"/>
        <v>2088.2352487220824</v>
      </c>
    </row>
    <row r="27" spans="5:13">
      <c r="E27" s="11">
        <v>25</v>
      </c>
      <c r="F27" s="11">
        <f t="shared" si="3"/>
        <v>227874.17655234152</v>
      </c>
      <c r="G27" s="11">
        <f t="shared" si="0"/>
        <v>1109.1890756868888</v>
      </c>
      <c r="H27" s="11">
        <f t="shared" si="1"/>
        <v>979.04617303519353</v>
      </c>
      <c r="I27" s="11">
        <f t="shared" si="2"/>
        <v>2088.2352487220824</v>
      </c>
    </row>
    <row r="28" spans="5:13">
      <c r="E28" s="11">
        <v>26</v>
      </c>
      <c r="F28" s="11">
        <f t="shared" si="3"/>
        <v>226895.13037930633</v>
      </c>
      <c r="G28" s="11">
        <f t="shared" si="0"/>
        <v>1104.4235189390656</v>
      </c>
      <c r="H28" s="11">
        <f t="shared" si="1"/>
        <v>983.81172978301674</v>
      </c>
      <c r="I28" s="11">
        <f t="shared" si="2"/>
        <v>2088.2352487220824</v>
      </c>
    </row>
    <row r="29" spans="5:13">
      <c r="E29" s="11">
        <v>27</v>
      </c>
      <c r="F29" s="11">
        <f t="shared" si="3"/>
        <v>225911.31864952331</v>
      </c>
      <c r="G29" s="11">
        <f t="shared" si="0"/>
        <v>1099.6347656028256</v>
      </c>
      <c r="H29" s="11">
        <f t="shared" si="1"/>
        <v>988.60048311925675</v>
      </c>
      <c r="I29" s="11">
        <f t="shared" si="2"/>
        <v>2088.2352487220824</v>
      </c>
    </row>
    <row r="30" spans="5:13">
      <c r="E30" s="11">
        <v>28</v>
      </c>
      <c r="F30" s="11">
        <f t="shared" si="3"/>
        <v>224922.71816640405</v>
      </c>
      <c r="G30" s="11">
        <f t="shared" si="0"/>
        <v>1094.8227027676023</v>
      </c>
      <c r="H30" s="11">
        <f t="shared" si="1"/>
        <v>993.41254595448004</v>
      </c>
      <c r="I30" s="11">
        <f t="shared" si="2"/>
        <v>2088.2352487220824</v>
      </c>
    </row>
    <row r="31" spans="5:13">
      <c r="E31" s="11">
        <v>29</v>
      </c>
      <c r="F31" s="11">
        <f t="shared" si="3"/>
        <v>223929.30562044957</v>
      </c>
      <c r="G31" s="11">
        <f t="shared" si="0"/>
        <v>1089.9872169732305</v>
      </c>
      <c r="H31" s="11">
        <f t="shared" si="1"/>
        <v>998.24803174885187</v>
      </c>
      <c r="I31" s="11">
        <f t="shared" si="2"/>
        <v>2088.2352487220824</v>
      </c>
    </row>
    <row r="32" spans="5:13">
      <c r="E32" s="11">
        <v>30</v>
      </c>
      <c r="F32" s="11">
        <f t="shared" si="3"/>
        <v>222931.0575887007</v>
      </c>
      <c r="G32" s="11">
        <f t="shared" si="0"/>
        <v>1085.1281942072724</v>
      </c>
      <c r="H32" s="11">
        <f t="shared" si="1"/>
        <v>1003.10705451481</v>
      </c>
      <c r="I32" s="11">
        <f t="shared" si="2"/>
        <v>2088.2352487220824</v>
      </c>
    </row>
    <row r="33" spans="5:9">
      <c r="E33" s="11">
        <v>31</v>
      </c>
      <c r="F33" s="11">
        <f t="shared" si="3"/>
        <v>221927.95053418589</v>
      </c>
      <c r="G33" s="11">
        <f t="shared" si="0"/>
        <v>1080.2455199023289</v>
      </c>
      <c r="H33" s="11">
        <f t="shared" si="1"/>
        <v>1007.9897288197535</v>
      </c>
      <c r="I33" s="11">
        <f t="shared" si="2"/>
        <v>2088.2352487220824</v>
      </c>
    </row>
    <row r="34" spans="5:9">
      <c r="E34" s="11">
        <v>32</v>
      </c>
      <c r="F34" s="11">
        <f t="shared" si="3"/>
        <v>220919.96080536614</v>
      </c>
      <c r="G34" s="11">
        <f t="shared" si="0"/>
        <v>1075.339078933338</v>
      </c>
      <c r="H34" s="11">
        <f t="shared" si="1"/>
        <v>1012.8961697887444</v>
      </c>
      <c r="I34" s="11">
        <f t="shared" si="2"/>
        <v>2088.2352487220824</v>
      </c>
    </row>
    <row r="35" spans="5:9">
      <c r="E35" s="11">
        <v>34</v>
      </c>
      <c r="F35" s="11">
        <f t="shared" si="3"/>
        <v>219907.06463557738</v>
      </c>
      <c r="G35" s="11">
        <f t="shared" ref="G35:G66" si="4">F35*$B$3</f>
        <v>1070.4087556148609</v>
      </c>
      <c r="H35" s="11">
        <f t="shared" si="1"/>
        <v>1017.8264931072215</v>
      </c>
      <c r="I35" s="11">
        <f t="shared" ref="I35:I66" si="5">($B$1*$B$3/(1-(1+$B$3)^(-$B$2)))</f>
        <v>2088.2352487220824</v>
      </c>
    </row>
    <row r="36" spans="5:9">
      <c r="E36" s="11">
        <v>35</v>
      </c>
      <c r="F36" s="11">
        <f t="shared" si="3"/>
        <v>218889.23814247016</v>
      </c>
      <c r="G36" s="11">
        <f t="shared" si="4"/>
        <v>1065.454433698354</v>
      </c>
      <c r="H36" s="11">
        <f t="shared" si="1"/>
        <v>1022.7808150237283</v>
      </c>
      <c r="I36" s="11">
        <f t="shared" si="5"/>
        <v>2088.2352487220824</v>
      </c>
    </row>
    <row r="37" spans="5:9">
      <c r="E37" s="11">
        <v>36</v>
      </c>
      <c r="F37" s="11">
        <f t="shared" si="3"/>
        <v>217866.45732744643</v>
      </c>
      <c r="G37" s="11">
        <f t="shared" si="4"/>
        <v>1060.475996369428</v>
      </c>
      <c r="H37" s="11">
        <f t="shared" si="1"/>
        <v>1027.7592523526544</v>
      </c>
      <c r="I37" s="11">
        <f t="shared" si="5"/>
        <v>2088.2352487220824</v>
      </c>
    </row>
    <row r="38" spans="5:9">
      <c r="E38" s="11">
        <v>37</v>
      </c>
      <c r="F38" s="11">
        <f t="shared" si="3"/>
        <v>216838.69807509379</v>
      </c>
      <c r="G38" s="11">
        <f t="shared" si="4"/>
        <v>1055.4733262450939</v>
      </c>
      <c r="H38" s="11">
        <f t="shared" si="1"/>
        <v>1032.7619224769885</v>
      </c>
      <c r="I38" s="11">
        <f t="shared" si="5"/>
        <v>2088.2352487220824</v>
      </c>
    </row>
    <row r="39" spans="5:9">
      <c r="E39" s="11">
        <v>38</v>
      </c>
      <c r="F39" s="11">
        <f t="shared" si="3"/>
        <v>215805.93615261681</v>
      </c>
      <c r="G39" s="11">
        <f t="shared" si="4"/>
        <v>1050.4463053709942</v>
      </c>
      <c r="H39" s="11">
        <f t="shared" si="1"/>
        <v>1037.7889433510882</v>
      </c>
      <c r="I39" s="11">
        <f t="shared" si="5"/>
        <v>2088.2352487220824</v>
      </c>
    </row>
    <row r="40" spans="5:9">
      <c r="E40" s="11">
        <v>39</v>
      </c>
      <c r="F40" s="11">
        <f t="shared" si="3"/>
        <v>214768.14720926571</v>
      </c>
      <c r="G40" s="11">
        <f t="shared" si="4"/>
        <v>1045.3948152186238</v>
      </c>
      <c r="H40" s="11">
        <f t="shared" si="1"/>
        <v>1042.8404335034586</v>
      </c>
      <c r="I40" s="11">
        <f t="shared" si="5"/>
        <v>2088.2352487220824</v>
      </c>
    </row>
    <row r="41" spans="5:9">
      <c r="E41" s="11">
        <v>40</v>
      </c>
      <c r="F41" s="11">
        <f t="shared" si="3"/>
        <v>213725.30677576223</v>
      </c>
      <c r="G41" s="11">
        <f t="shared" si="4"/>
        <v>1040.3187366825334</v>
      </c>
      <c r="H41" s="11">
        <f t="shared" si="1"/>
        <v>1047.9165120395489</v>
      </c>
      <c r="I41" s="11">
        <f t="shared" si="5"/>
        <v>2088.2352487220824</v>
      </c>
    </row>
    <row r="42" spans="5:9">
      <c r="E42" s="11">
        <v>41</v>
      </c>
      <c r="F42" s="11">
        <f t="shared" si="3"/>
        <v>212677.39026372269</v>
      </c>
      <c r="G42" s="11">
        <f t="shared" si="4"/>
        <v>1035.2179500775219</v>
      </c>
      <c r="H42" s="11">
        <f t="shared" si="1"/>
        <v>1053.0172986445605</v>
      </c>
      <c r="I42" s="11">
        <f t="shared" si="5"/>
        <v>2088.2352487220824</v>
      </c>
    </row>
    <row r="43" spans="5:9">
      <c r="E43" s="11">
        <v>42</v>
      </c>
      <c r="F43" s="11">
        <f t="shared" si="3"/>
        <v>211624.37296507813</v>
      </c>
      <c r="G43" s="11">
        <f t="shared" si="4"/>
        <v>1030.0923351358149</v>
      </c>
      <c r="H43" s="11">
        <f t="shared" si="1"/>
        <v>1058.1429135862675</v>
      </c>
      <c r="I43" s="11">
        <f t="shared" si="5"/>
        <v>2088.2352487220824</v>
      </c>
    </row>
    <row r="44" spans="5:9">
      <c r="E44" s="11">
        <v>43</v>
      </c>
      <c r="F44" s="11">
        <f t="shared" si="3"/>
        <v>210566.23005149188</v>
      </c>
      <c r="G44" s="11">
        <f t="shared" si="4"/>
        <v>1024.9417710042283</v>
      </c>
      <c r="H44" s="11">
        <f t="shared" si="1"/>
        <v>1063.2934777178541</v>
      </c>
      <c r="I44" s="11">
        <f t="shared" si="5"/>
        <v>2088.2352487220824</v>
      </c>
    </row>
    <row r="45" spans="5:9">
      <c r="E45" s="11">
        <v>44</v>
      </c>
      <c r="F45" s="11">
        <f t="shared" si="3"/>
        <v>209502.93657377403</v>
      </c>
      <c r="G45" s="11">
        <f t="shared" si="4"/>
        <v>1019.7661362413183</v>
      </c>
      <c r="H45" s="11">
        <f t="shared" si="1"/>
        <v>1068.4691124807641</v>
      </c>
      <c r="I45" s="11">
        <f t="shared" si="5"/>
        <v>2088.2352487220824</v>
      </c>
    </row>
    <row r="46" spans="5:9">
      <c r="E46" s="11">
        <v>45</v>
      </c>
      <c r="F46" s="11">
        <f t="shared" si="3"/>
        <v>208434.46746129327</v>
      </c>
      <c r="G46" s="11">
        <f t="shared" si="4"/>
        <v>1014.5653088145199</v>
      </c>
      <c r="H46" s="11">
        <f t="shared" si="1"/>
        <v>1073.6699399075624</v>
      </c>
      <c r="I46" s="11">
        <f t="shared" si="5"/>
        <v>2088.2352487220824</v>
      </c>
    </row>
    <row r="47" spans="5:9">
      <c r="E47" s="11">
        <v>46</v>
      </c>
      <c r="F47" s="11">
        <f t="shared" si="3"/>
        <v>207360.79752138571</v>
      </c>
      <c r="G47" s="11">
        <f t="shared" si="4"/>
        <v>1009.3391660972677</v>
      </c>
      <c r="H47" s="11">
        <f t="shared" si="1"/>
        <v>1078.8960826248147</v>
      </c>
      <c r="I47" s="11">
        <f t="shared" si="5"/>
        <v>2088.2352487220824</v>
      </c>
    </row>
    <row r="48" spans="5:9">
      <c r="E48" s="11">
        <v>47</v>
      </c>
      <c r="F48" s="11">
        <f t="shared" si="3"/>
        <v>206281.90143876089</v>
      </c>
      <c r="G48" s="11">
        <f t="shared" si="4"/>
        <v>1004.0875848661054</v>
      </c>
      <c r="H48" s="11">
        <f t="shared" si="1"/>
        <v>1084.147663855977</v>
      </c>
      <c r="I48" s="11">
        <f t="shared" si="5"/>
        <v>2088.2352487220824</v>
      </c>
    </row>
    <row r="49" spans="5:9">
      <c r="E49" s="11">
        <v>48</v>
      </c>
      <c r="F49" s="11">
        <f t="shared" si="3"/>
        <v>205197.75377490491</v>
      </c>
      <c r="G49" s="11">
        <f t="shared" si="4"/>
        <v>998.81044129778059</v>
      </c>
      <c r="H49" s="11">
        <f t="shared" si="1"/>
        <v>1089.4248074243019</v>
      </c>
      <c r="I49" s="11">
        <f t="shared" si="5"/>
        <v>2088.2352487220824</v>
      </c>
    </row>
    <row r="50" spans="5:9">
      <c r="E50" s="11">
        <v>49</v>
      </c>
      <c r="F50" s="11">
        <f t="shared" si="3"/>
        <v>204108.3289674806</v>
      </c>
      <c r="G50" s="11">
        <f t="shared" si="4"/>
        <v>993.50761096632448</v>
      </c>
      <c r="H50" s="11">
        <f t="shared" si="1"/>
        <v>1094.7276377557578</v>
      </c>
      <c r="I50" s="11">
        <f t="shared" si="5"/>
        <v>2088.2352487220824</v>
      </c>
    </row>
    <row r="51" spans="5:9">
      <c r="E51" s="11">
        <v>50</v>
      </c>
      <c r="F51" s="11">
        <f t="shared" si="3"/>
        <v>203013.60132972483</v>
      </c>
      <c r="G51" s="11">
        <f t="shared" si="4"/>
        <v>988.17896884011896</v>
      </c>
      <c r="H51" s="11">
        <f t="shared" si="1"/>
        <v>1100.0562798819633</v>
      </c>
      <c r="I51" s="11">
        <f t="shared" si="5"/>
        <v>2088.2352487220824</v>
      </c>
    </row>
    <row r="52" spans="5:9">
      <c r="E52" s="11">
        <v>51</v>
      </c>
      <c r="F52" s="11">
        <f t="shared" si="3"/>
        <v>201913.54504984285</v>
      </c>
      <c r="G52" s="11">
        <f t="shared" si="4"/>
        <v>982.82438927894793</v>
      </c>
      <c r="H52" s="11">
        <f t="shared" si="1"/>
        <v>1105.4108594431345</v>
      </c>
      <c r="I52" s="11">
        <f t="shared" si="5"/>
        <v>2088.2352487220824</v>
      </c>
    </row>
    <row r="53" spans="5:9">
      <c r="E53" s="11">
        <v>52</v>
      </c>
      <c r="F53" s="11">
        <f t="shared" si="3"/>
        <v>200808.13419039972</v>
      </c>
      <c r="G53" s="11">
        <f t="shared" si="4"/>
        <v>977.4437460310354</v>
      </c>
      <c r="H53" s="11">
        <f t="shared" si="1"/>
        <v>1110.7915026910468</v>
      </c>
      <c r="I53" s="11">
        <f t="shared" si="5"/>
        <v>2088.2352487220824</v>
      </c>
    </row>
    <row r="54" spans="5:9">
      <c r="E54" s="11">
        <v>53</v>
      </c>
      <c r="F54" s="11">
        <f t="shared" si="3"/>
        <v>199697.34268770867</v>
      </c>
      <c r="G54" s="11">
        <f t="shared" si="4"/>
        <v>972.03691223006831</v>
      </c>
      <c r="H54" s="11">
        <f t="shared" si="1"/>
        <v>1116.1983364920141</v>
      </c>
      <c r="I54" s="11">
        <f t="shared" si="5"/>
        <v>2088.2352487220824</v>
      </c>
    </row>
    <row r="55" spans="5:9">
      <c r="E55" s="11">
        <v>54</v>
      </c>
      <c r="F55" s="11">
        <f t="shared" si="3"/>
        <v>198581.14435121667</v>
      </c>
      <c r="G55" s="11">
        <f t="shared" si="4"/>
        <v>966.60376039220557</v>
      </c>
      <c r="H55" s="11">
        <f t="shared" si="1"/>
        <v>1121.6314883298769</v>
      </c>
      <c r="I55" s="11">
        <f t="shared" si="5"/>
        <v>2088.2352487220824</v>
      </c>
    </row>
    <row r="56" spans="5:9">
      <c r="E56" s="11">
        <v>55</v>
      </c>
      <c r="F56" s="11">
        <f t="shared" si="3"/>
        <v>197459.5128628868</v>
      </c>
      <c r="G56" s="11">
        <f t="shared" si="4"/>
        <v>961.14416241307185</v>
      </c>
      <c r="H56" s="11">
        <f t="shared" si="1"/>
        <v>1127.0910863090105</v>
      </c>
      <c r="I56" s="11">
        <f t="shared" si="5"/>
        <v>2088.2352487220824</v>
      </c>
    </row>
    <row r="57" spans="5:9">
      <c r="E57" s="11">
        <v>56</v>
      </c>
      <c r="F57" s="11">
        <f t="shared" si="3"/>
        <v>196332.42177657777</v>
      </c>
      <c r="G57" s="11">
        <f t="shared" si="4"/>
        <v>955.65798956473736</v>
      </c>
      <c r="H57" s="11">
        <f t="shared" si="1"/>
        <v>1132.577259157345</v>
      </c>
      <c r="I57" s="11">
        <f t="shared" si="5"/>
        <v>2088.2352487220824</v>
      </c>
    </row>
    <row r="58" spans="5:9">
      <c r="E58" s="11">
        <v>57</v>
      </c>
      <c r="F58" s="11">
        <f t="shared" si="3"/>
        <v>195199.84451742042</v>
      </c>
      <c r="G58" s="11">
        <f t="shared" si="4"/>
        <v>950.14511249268276</v>
      </c>
      <c r="H58" s="11">
        <f t="shared" si="1"/>
        <v>1138.0901362293996</v>
      </c>
      <c r="I58" s="11">
        <f t="shared" si="5"/>
        <v>2088.2352487220824</v>
      </c>
    </row>
    <row r="59" spans="5:9">
      <c r="E59" s="11">
        <v>58</v>
      </c>
      <c r="F59" s="11">
        <f t="shared" si="3"/>
        <v>194061.75438119101</v>
      </c>
      <c r="G59" s="11">
        <f t="shared" si="4"/>
        <v>944.6054012127488</v>
      </c>
      <c r="H59" s="11">
        <f t="shared" si="1"/>
        <v>1143.6298475093336</v>
      </c>
      <c r="I59" s="11">
        <f t="shared" si="5"/>
        <v>2088.2352487220824</v>
      </c>
    </row>
    <row r="60" spans="5:9">
      <c r="E60" s="11">
        <v>59</v>
      </c>
      <c r="F60" s="11">
        <f t="shared" si="3"/>
        <v>192918.12453368169</v>
      </c>
      <c r="G60" s="11">
        <f t="shared" si="4"/>
        <v>939.03872510807219</v>
      </c>
      <c r="H60" s="11">
        <f t="shared" si="1"/>
        <v>1149.1965236140102</v>
      </c>
      <c r="I60" s="11">
        <f t="shared" si="5"/>
        <v>2088.2352487220824</v>
      </c>
    </row>
    <row r="61" spans="5:9">
      <c r="E61" s="11">
        <v>60</v>
      </c>
      <c r="F61" s="11">
        <f t="shared" si="3"/>
        <v>191768.92801006767</v>
      </c>
      <c r="G61" s="11">
        <f t="shared" si="4"/>
        <v>933.44495292600459</v>
      </c>
      <c r="H61" s="11">
        <f t="shared" si="1"/>
        <v>1154.7902957960778</v>
      </c>
      <c r="I61" s="11">
        <f t="shared" si="5"/>
        <v>2088.2352487220824</v>
      </c>
    </row>
    <row r="62" spans="5:9">
      <c r="E62" s="11">
        <v>61</v>
      </c>
      <c r="F62" s="11">
        <f t="shared" si="3"/>
        <v>190614.13771427158</v>
      </c>
      <c r="G62" s="11">
        <f t="shared" si="4"/>
        <v>927.82395277501985</v>
      </c>
      <c r="H62" s="11">
        <f t="shared" si="1"/>
        <v>1160.4112959470626</v>
      </c>
      <c r="I62" s="11">
        <f t="shared" si="5"/>
        <v>2088.2352487220824</v>
      </c>
    </row>
    <row r="63" spans="5:9">
      <c r="E63" s="11">
        <v>62</v>
      </c>
      <c r="F63" s="11">
        <f t="shared" si="3"/>
        <v>189453.72641832451</v>
      </c>
      <c r="G63" s="11">
        <f t="shared" si="4"/>
        <v>922.17559212160234</v>
      </c>
      <c r="H63" s="11">
        <f t="shared" si="1"/>
        <v>1166.0596566004801</v>
      </c>
      <c r="I63" s="11">
        <f t="shared" si="5"/>
        <v>2088.2352487220824</v>
      </c>
    </row>
    <row r="64" spans="5:9">
      <c r="E64" s="11">
        <v>63</v>
      </c>
      <c r="F64" s="11">
        <f t="shared" si="3"/>
        <v>188287.66676172405</v>
      </c>
      <c r="G64" s="11">
        <f t="shared" si="4"/>
        <v>916.49973778712331</v>
      </c>
      <c r="H64" s="11">
        <f t="shared" si="1"/>
        <v>1171.7355109349592</v>
      </c>
      <c r="I64" s="11">
        <f t="shared" si="5"/>
        <v>2088.2352487220824</v>
      </c>
    </row>
    <row r="65" spans="5:9">
      <c r="E65" s="11">
        <v>64</v>
      </c>
      <c r="F65" s="11">
        <f t="shared" si="3"/>
        <v>187115.93125078909</v>
      </c>
      <c r="G65" s="11">
        <f t="shared" si="4"/>
        <v>910.79625594469996</v>
      </c>
      <c r="H65" s="11">
        <f t="shared" si="1"/>
        <v>1177.4389927773823</v>
      </c>
      <c r="I65" s="11">
        <f t="shared" si="5"/>
        <v>2088.2352487220824</v>
      </c>
    </row>
    <row r="66" spans="5:9">
      <c r="E66" s="11">
        <v>65</v>
      </c>
      <c r="F66" s="11">
        <f t="shared" si="3"/>
        <v>185938.49225801171</v>
      </c>
      <c r="G66" s="11">
        <f t="shared" si="4"/>
        <v>905.06501211604063</v>
      </c>
      <c r="H66" s="11">
        <f t="shared" si="1"/>
        <v>1183.1702366060417</v>
      </c>
      <c r="I66" s="11">
        <f t="shared" si="5"/>
        <v>2088.2352487220824</v>
      </c>
    </row>
    <row r="67" spans="5:9">
      <c r="E67" s="11">
        <v>66</v>
      </c>
      <c r="F67" s="11">
        <f t="shared" si="3"/>
        <v>184755.32202140568</v>
      </c>
      <c r="G67" s="11">
        <f t="shared" ref="G67:G98" si="6">F67*$B$3</f>
        <v>899.3058711682736</v>
      </c>
      <c r="H67" s="11">
        <f t="shared" ref="H67:H130" si="7">I67-G67</f>
        <v>1188.9293775538088</v>
      </c>
      <c r="I67" s="11">
        <f t="shared" ref="I67:I98" si="8">($B$1*$B$3/(1-(1+$B$3)^(-$B$2)))</f>
        <v>2088.2352487220824</v>
      </c>
    </row>
    <row r="68" spans="5:9">
      <c r="E68" s="11">
        <v>67</v>
      </c>
      <c r="F68" s="11">
        <f t="shared" si="3"/>
        <v>183566.39264385187</v>
      </c>
      <c r="G68" s="11">
        <f t="shared" si="6"/>
        <v>893.51869731076113</v>
      </c>
      <c r="H68" s="11">
        <f t="shared" si="7"/>
        <v>1194.7165514113212</v>
      </c>
      <c r="I68" s="11">
        <f t="shared" si="8"/>
        <v>2088.2352487220824</v>
      </c>
    </row>
    <row r="69" spans="5:9">
      <c r="E69" s="11">
        <v>68</v>
      </c>
      <c r="F69" s="11">
        <f t="shared" ref="F69:F132" si="9">F68-H68</f>
        <v>182371.67609244055</v>
      </c>
      <c r="G69" s="11">
        <f t="shared" si="6"/>
        <v>887.70335409189772</v>
      </c>
      <c r="H69" s="11">
        <f t="shared" si="7"/>
        <v>1200.5318946301845</v>
      </c>
      <c r="I69" s="11">
        <f t="shared" si="8"/>
        <v>2088.2352487220824</v>
      </c>
    </row>
    <row r="70" spans="5:9">
      <c r="E70" s="11">
        <v>69</v>
      </c>
      <c r="F70" s="11">
        <f t="shared" si="9"/>
        <v>181171.14419781038</v>
      </c>
      <c r="G70" s="11">
        <f t="shared" si="6"/>
        <v>881.85970439589278</v>
      </c>
      <c r="H70" s="11">
        <f t="shared" si="7"/>
        <v>1206.3755443261896</v>
      </c>
      <c r="I70" s="11">
        <f t="shared" si="8"/>
        <v>2088.2352487220824</v>
      </c>
    </row>
    <row r="71" spans="5:9">
      <c r="E71" s="11">
        <v>70</v>
      </c>
      <c r="F71" s="11">
        <f t="shared" si="9"/>
        <v>179964.76865348421</v>
      </c>
      <c r="G71" s="11">
        <f t="shared" si="6"/>
        <v>875.98761043953755</v>
      </c>
      <c r="H71" s="11">
        <f t="shared" si="7"/>
        <v>1212.2476382825448</v>
      </c>
      <c r="I71" s="11">
        <f t="shared" si="8"/>
        <v>2088.2352487220824</v>
      </c>
    </row>
    <row r="72" spans="5:9">
      <c r="E72" s="11">
        <v>71</v>
      </c>
      <c r="F72" s="11">
        <f t="shared" si="9"/>
        <v>178752.52101520167</v>
      </c>
      <c r="G72" s="11">
        <f t="shared" si="6"/>
        <v>870.08693376895667</v>
      </c>
      <c r="H72" s="11">
        <f t="shared" si="7"/>
        <v>1218.1483149531257</v>
      </c>
      <c r="I72" s="11">
        <f t="shared" si="8"/>
        <v>2088.2352487220824</v>
      </c>
    </row>
    <row r="73" spans="5:9">
      <c r="E73" s="11">
        <v>72</v>
      </c>
      <c r="F73" s="11">
        <f t="shared" si="9"/>
        <v>177534.37270024855</v>
      </c>
      <c r="G73" s="11">
        <f t="shared" si="6"/>
        <v>864.15753525634364</v>
      </c>
      <c r="H73" s="11">
        <f t="shared" si="7"/>
        <v>1224.0777134657387</v>
      </c>
      <c r="I73" s="11">
        <f t="shared" si="8"/>
        <v>2088.2352487220824</v>
      </c>
    </row>
    <row r="74" spans="5:9">
      <c r="E74" s="11">
        <v>73</v>
      </c>
      <c r="F74" s="11">
        <f t="shared" si="9"/>
        <v>176310.29498678283</v>
      </c>
      <c r="G74" s="11">
        <f t="shared" si="6"/>
        <v>858.19927509668003</v>
      </c>
      <c r="H74" s="11">
        <f t="shared" si="7"/>
        <v>1230.0359736254022</v>
      </c>
      <c r="I74" s="11">
        <f t="shared" si="8"/>
        <v>2088.2352487220824</v>
      </c>
    </row>
    <row r="75" spans="5:9">
      <c r="E75" s="11">
        <v>74</v>
      </c>
      <c r="F75" s="11">
        <f t="shared" si="9"/>
        <v>175080.25901315743</v>
      </c>
      <c r="G75" s="11">
        <f t="shared" si="6"/>
        <v>852.2120128044395</v>
      </c>
      <c r="H75" s="11">
        <f t="shared" si="7"/>
        <v>1236.023235917643</v>
      </c>
      <c r="I75" s="11">
        <f t="shared" si="8"/>
        <v>2088.2352487220824</v>
      </c>
    </row>
    <row r="76" spans="5:9">
      <c r="E76" s="11">
        <v>75</v>
      </c>
      <c r="F76" s="11">
        <f t="shared" si="9"/>
        <v>173844.23577723978</v>
      </c>
      <c r="G76" s="11">
        <f t="shared" si="6"/>
        <v>846.19560721027563</v>
      </c>
      <c r="H76" s="11">
        <f t="shared" si="7"/>
        <v>1242.0396415118066</v>
      </c>
      <c r="I76" s="11">
        <f t="shared" si="8"/>
        <v>2088.2352487220824</v>
      </c>
    </row>
    <row r="77" spans="5:9">
      <c r="E77" s="11">
        <v>76</v>
      </c>
      <c r="F77" s="11">
        <f t="shared" si="9"/>
        <v>172602.19613572798</v>
      </c>
      <c r="G77" s="11">
        <f t="shared" si="6"/>
        <v>840.1499164576926</v>
      </c>
      <c r="H77" s="11">
        <f t="shared" si="7"/>
        <v>1248.0853322643898</v>
      </c>
      <c r="I77" s="11">
        <f t="shared" si="8"/>
        <v>2088.2352487220824</v>
      </c>
    </row>
    <row r="78" spans="5:9">
      <c r="E78" s="11">
        <v>77</v>
      </c>
      <c r="F78" s="11">
        <f t="shared" si="9"/>
        <v>171354.11080346358</v>
      </c>
      <c r="G78" s="11">
        <f t="shared" si="6"/>
        <v>834.07479799970133</v>
      </c>
      <c r="H78" s="11">
        <f t="shared" si="7"/>
        <v>1254.160450722381</v>
      </c>
      <c r="I78" s="11">
        <f t="shared" si="8"/>
        <v>2088.2352487220824</v>
      </c>
    </row>
    <row r="79" spans="5:9">
      <c r="E79" s="11">
        <v>78</v>
      </c>
      <c r="F79" s="11">
        <f t="shared" si="9"/>
        <v>170099.9503527412</v>
      </c>
      <c r="G79" s="11">
        <f t="shared" si="6"/>
        <v>827.97010859545765</v>
      </c>
      <c r="H79" s="11">
        <f t="shared" si="7"/>
        <v>1260.2651401266248</v>
      </c>
      <c r="I79" s="11">
        <f t="shared" si="8"/>
        <v>2088.2352487220824</v>
      </c>
    </row>
    <row r="80" spans="5:9">
      <c r="E80" s="11">
        <v>79</v>
      </c>
      <c r="F80" s="11">
        <f t="shared" si="9"/>
        <v>168839.68521261457</v>
      </c>
      <c r="G80" s="11">
        <f t="shared" si="6"/>
        <v>821.83570430688587</v>
      </c>
      <c r="H80" s="11">
        <f t="shared" si="7"/>
        <v>1266.3995444151965</v>
      </c>
      <c r="I80" s="11">
        <f t="shared" si="8"/>
        <v>2088.2352487220824</v>
      </c>
    </row>
    <row r="81" spans="5:9">
      <c r="E81" s="11">
        <v>80</v>
      </c>
      <c r="F81" s="11">
        <f t="shared" si="9"/>
        <v>167573.28566819936</v>
      </c>
      <c r="G81" s="11">
        <f t="shared" si="6"/>
        <v>815.67144049528383</v>
      </c>
      <c r="H81" s="11">
        <f t="shared" si="7"/>
        <v>1272.5638082267985</v>
      </c>
      <c r="I81" s="11">
        <f t="shared" si="8"/>
        <v>2088.2352487220824</v>
      </c>
    </row>
    <row r="82" spans="5:9">
      <c r="E82" s="11">
        <v>81</v>
      </c>
      <c r="F82" s="11">
        <f t="shared" si="9"/>
        <v>166300.72185997255</v>
      </c>
      <c r="G82" s="11">
        <f t="shared" si="6"/>
        <v>809.4771718179137</v>
      </c>
      <c r="H82" s="11">
        <f t="shared" si="7"/>
        <v>1278.7580769041688</v>
      </c>
      <c r="I82" s="11">
        <f t="shared" si="8"/>
        <v>2088.2352487220824</v>
      </c>
    </row>
    <row r="83" spans="5:9">
      <c r="E83" s="11">
        <v>82</v>
      </c>
      <c r="F83" s="11">
        <f t="shared" si="9"/>
        <v>165021.96378306838</v>
      </c>
      <c r="G83" s="11">
        <f t="shared" si="6"/>
        <v>803.25275222457424</v>
      </c>
      <c r="H83" s="11">
        <f t="shared" si="7"/>
        <v>1284.9824964975082</v>
      </c>
      <c r="I83" s="11">
        <f t="shared" si="8"/>
        <v>2088.2352487220824</v>
      </c>
    </row>
    <row r="84" spans="5:9">
      <c r="E84" s="11">
        <v>83</v>
      </c>
      <c r="F84" s="11">
        <f t="shared" si="9"/>
        <v>163736.98128657087</v>
      </c>
      <c r="G84" s="11">
        <f t="shared" si="6"/>
        <v>796.99803495415756</v>
      </c>
      <c r="H84" s="11">
        <f t="shared" si="7"/>
        <v>1291.2372137679249</v>
      </c>
      <c r="I84" s="11">
        <f t="shared" si="8"/>
        <v>2088.2352487220824</v>
      </c>
    </row>
    <row r="85" spans="5:9">
      <c r="E85" s="11">
        <v>84</v>
      </c>
      <c r="F85" s="11">
        <f t="shared" si="9"/>
        <v>162445.74407280295</v>
      </c>
      <c r="G85" s="11">
        <f t="shared" si="6"/>
        <v>790.71287253118874</v>
      </c>
      <c r="H85" s="11">
        <f t="shared" si="7"/>
        <v>1297.5223761908937</v>
      </c>
      <c r="I85" s="11">
        <f t="shared" si="8"/>
        <v>2088.2352487220824</v>
      </c>
    </row>
    <row r="86" spans="5:9">
      <c r="E86" s="11">
        <v>85</v>
      </c>
      <c r="F86" s="11">
        <f t="shared" si="9"/>
        <v>161148.22169661205</v>
      </c>
      <c r="G86" s="11">
        <f t="shared" si="6"/>
        <v>784.39711676234822</v>
      </c>
      <c r="H86" s="11">
        <f t="shared" si="7"/>
        <v>1303.8381319597343</v>
      </c>
      <c r="I86" s="11">
        <f t="shared" si="8"/>
        <v>2088.2352487220824</v>
      </c>
    </row>
    <row r="87" spans="5:9">
      <c r="E87" s="11">
        <v>86</v>
      </c>
      <c r="F87" s="11">
        <f t="shared" si="9"/>
        <v>159844.38356465232</v>
      </c>
      <c r="G87" s="11">
        <f t="shared" si="6"/>
        <v>778.05061873297825</v>
      </c>
      <c r="H87" s="11">
        <f t="shared" si="7"/>
        <v>1310.184629989104</v>
      </c>
      <c r="I87" s="11">
        <f t="shared" si="8"/>
        <v>2088.2352487220824</v>
      </c>
    </row>
    <row r="88" spans="5:9">
      <c r="E88" s="11">
        <v>87</v>
      </c>
      <c r="F88" s="11">
        <f t="shared" si="9"/>
        <v>158534.1989346632</v>
      </c>
      <c r="G88" s="11">
        <f t="shared" si="6"/>
        <v>771.67322880357131</v>
      </c>
      <c r="H88" s="11">
        <f t="shared" si="7"/>
        <v>1316.5620199185109</v>
      </c>
      <c r="I88" s="11">
        <f t="shared" si="8"/>
        <v>2088.2352487220824</v>
      </c>
    </row>
    <row r="89" spans="5:9">
      <c r="E89" s="11">
        <v>88</v>
      </c>
      <c r="F89" s="11">
        <f t="shared" si="9"/>
        <v>157217.63691474468</v>
      </c>
      <c r="G89" s="11">
        <f t="shared" si="6"/>
        <v>765.26479660624216</v>
      </c>
      <c r="H89" s="11">
        <f t="shared" si="7"/>
        <v>1322.9704521158401</v>
      </c>
      <c r="I89" s="11">
        <f t="shared" si="8"/>
        <v>2088.2352487220824</v>
      </c>
    </row>
    <row r="90" spans="5:9">
      <c r="E90" s="11">
        <v>89</v>
      </c>
      <c r="F90" s="11">
        <f t="shared" si="9"/>
        <v>155894.66646262884</v>
      </c>
      <c r="G90" s="11">
        <f t="shared" si="6"/>
        <v>758.82517104118233</v>
      </c>
      <c r="H90" s="11">
        <f t="shared" si="7"/>
        <v>1329.4100776809</v>
      </c>
      <c r="I90" s="11">
        <f t="shared" si="8"/>
        <v>2088.2352487220824</v>
      </c>
    </row>
    <row r="91" spans="5:9">
      <c r="E91" s="11">
        <v>90</v>
      </c>
      <c r="F91" s="11">
        <f t="shared" si="9"/>
        <v>154565.25638494795</v>
      </c>
      <c r="G91" s="11">
        <f t="shared" si="6"/>
        <v>752.35420027309704</v>
      </c>
      <c r="H91" s="11">
        <f t="shared" si="7"/>
        <v>1335.8810484489854</v>
      </c>
      <c r="I91" s="11">
        <f t="shared" si="8"/>
        <v>2088.2352487220824</v>
      </c>
    </row>
    <row r="92" spans="5:9">
      <c r="E92" s="11">
        <v>91</v>
      </c>
      <c r="F92" s="11">
        <f t="shared" si="9"/>
        <v>153229.37533649895</v>
      </c>
      <c r="G92" s="11">
        <f t="shared" si="6"/>
        <v>745.85173172762575</v>
      </c>
      <c r="H92" s="11">
        <f t="shared" si="7"/>
        <v>1342.3835169944566</v>
      </c>
      <c r="I92" s="11">
        <f t="shared" si="8"/>
        <v>2088.2352487220824</v>
      </c>
    </row>
    <row r="93" spans="5:9">
      <c r="E93" s="11">
        <v>92</v>
      </c>
      <c r="F93" s="11">
        <f t="shared" si="9"/>
        <v>151886.9918195045</v>
      </c>
      <c r="G93" s="11">
        <f t="shared" si="6"/>
        <v>739.31761208774458</v>
      </c>
      <c r="H93" s="11">
        <f t="shared" si="7"/>
        <v>1348.9176366343377</v>
      </c>
      <c r="I93" s="11">
        <f t="shared" si="8"/>
        <v>2088.2352487220824</v>
      </c>
    </row>
    <row r="94" spans="5:9">
      <c r="E94" s="11">
        <v>93</v>
      </c>
      <c r="F94" s="11">
        <f t="shared" si="9"/>
        <v>150538.07418287016</v>
      </c>
      <c r="G94" s="11">
        <f t="shared" si="6"/>
        <v>732.75168729015127</v>
      </c>
      <c r="H94" s="11">
        <f t="shared" si="7"/>
        <v>1355.4835614319311</v>
      </c>
      <c r="I94" s="11">
        <f t="shared" si="8"/>
        <v>2088.2352487220824</v>
      </c>
    </row>
    <row r="95" spans="5:9">
      <c r="E95" s="11">
        <v>94</v>
      </c>
      <c r="F95" s="11">
        <f t="shared" si="9"/>
        <v>149182.59062143823</v>
      </c>
      <c r="G95" s="11">
        <f t="shared" si="6"/>
        <v>726.15380252163243</v>
      </c>
      <c r="H95" s="11">
        <f t="shared" si="7"/>
        <v>1362.08144620045</v>
      </c>
      <c r="I95" s="11">
        <f t="shared" si="8"/>
        <v>2088.2352487220824</v>
      </c>
    </row>
    <row r="96" spans="5:9">
      <c r="E96" s="11">
        <v>95</v>
      </c>
      <c r="F96" s="11">
        <f t="shared" si="9"/>
        <v>147820.50917523776</v>
      </c>
      <c r="G96" s="11">
        <f t="shared" si="6"/>
        <v>719.52380221541375</v>
      </c>
      <c r="H96" s="11">
        <f t="shared" si="7"/>
        <v>1368.7114465066686</v>
      </c>
      <c r="I96" s="11">
        <f t="shared" si="8"/>
        <v>2088.2352487220824</v>
      </c>
    </row>
    <row r="97" spans="5:9">
      <c r="E97" s="11">
        <v>96</v>
      </c>
      <c r="F97" s="11">
        <f t="shared" si="9"/>
        <v>146451.79772873109</v>
      </c>
      <c r="G97" s="11">
        <f t="shared" si="6"/>
        <v>712.86153004749178</v>
      </c>
      <c r="H97" s="11">
        <f t="shared" si="7"/>
        <v>1375.3737186745907</v>
      </c>
      <c r="I97" s="11">
        <f t="shared" si="8"/>
        <v>2088.2352487220824</v>
      </c>
    </row>
    <row r="98" spans="5:9">
      <c r="E98" s="11">
        <v>97</v>
      </c>
      <c r="F98" s="11">
        <f t="shared" si="9"/>
        <v>145076.42401005651</v>
      </c>
      <c r="G98" s="11">
        <f t="shared" si="6"/>
        <v>706.16682893294808</v>
      </c>
      <c r="H98" s="11">
        <f t="shared" si="7"/>
        <v>1382.0684197891342</v>
      </c>
      <c r="I98" s="11">
        <f t="shared" si="8"/>
        <v>2088.2352487220824</v>
      </c>
    </row>
    <row r="99" spans="5:9">
      <c r="E99" s="11">
        <v>98</v>
      </c>
      <c r="F99" s="11">
        <f t="shared" si="9"/>
        <v>143694.35559026737</v>
      </c>
      <c r="G99" s="11">
        <f t="shared" ref="G99:G130" si="10">F99*$B$3</f>
        <v>699.43954102224507</v>
      </c>
      <c r="H99" s="11">
        <f t="shared" si="7"/>
        <v>1388.7957076998373</v>
      </c>
      <c r="I99" s="11">
        <f t="shared" ref="I99:I130" si="11">($B$1*$B$3/(1-(1+$B$3)^(-$B$2)))</f>
        <v>2088.2352487220824</v>
      </c>
    </row>
    <row r="100" spans="5:9">
      <c r="E100" s="11">
        <v>99</v>
      </c>
      <c r="F100" s="11">
        <f t="shared" si="9"/>
        <v>142305.55988256753</v>
      </c>
      <c r="G100" s="11">
        <f t="shared" si="10"/>
        <v>692.67950769750519</v>
      </c>
      <c r="H100" s="11">
        <f t="shared" si="7"/>
        <v>1395.5557410245772</v>
      </c>
      <c r="I100" s="11">
        <f t="shared" si="11"/>
        <v>2088.2352487220824</v>
      </c>
    </row>
    <row r="101" spans="5:9">
      <c r="E101" s="11">
        <v>100</v>
      </c>
      <c r="F101" s="11">
        <f t="shared" si="9"/>
        <v>140910.00414154294</v>
      </c>
      <c r="G101" s="11">
        <f t="shared" si="10"/>
        <v>685.88656956876969</v>
      </c>
      <c r="H101" s="11">
        <f t="shared" si="7"/>
        <v>1402.3486791533128</v>
      </c>
      <c r="I101" s="11">
        <f t="shared" si="11"/>
        <v>2088.2352487220824</v>
      </c>
    </row>
    <row r="102" spans="5:9">
      <c r="E102" s="11">
        <v>101</v>
      </c>
      <c r="F102" s="11">
        <f t="shared" si="9"/>
        <v>139507.65546238964</v>
      </c>
      <c r="G102" s="11">
        <f t="shared" si="10"/>
        <v>679.06056647024184</v>
      </c>
      <c r="H102" s="11">
        <f t="shared" si="7"/>
        <v>1409.1746822518405</v>
      </c>
      <c r="I102" s="11">
        <f t="shared" si="11"/>
        <v>2088.2352487220824</v>
      </c>
    </row>
    <row r="103" spans="5:9">
      <c r="E103" s="11">
        <v>102</v>
      </c>
      <c r="F103" s="11">
        <f t="shared" si="9"/>
        <v>138098.48078013779</v>
      </c>
      <c r="G103" s="11">
        <f t="shared" si="10"/>
        <v>672.20133745650901</v>
      </c>
      <c r="H103" s="11">
        <f t="shared" si="7"/>
        <v>1416.0339112655734</v>
      </c>
      <c r="I103" s="11">
        <f t="shared" si="11"/>
        <v>2088.2352487220824</v>
      </c>
    </row>
    <row r="104" spans="5:9">
      <c r="E104" s="11">
        <v>103</v>
      </c>
      <c r="F104" s="11">
        <f t="shared" si="9"/>
        <v>136682.44686887221</v>
      </c>
      <c r="G104" s="11">
        <f t="shared" si="10"/>
        <v>665.30872079874928</v>
      </c>
      <c r="H104" s="11">
        <f t="shared" si="7"/>
        <v>1422.9265279233332</v>
      </c>
      <c r="I104" s="11">
        <f t="shared" si="11"/>
        <v>2088.2352487220824</v>
      </c>
    </row>
    <row r="105" spans="5:9">
      <c r="E105" s="11">
        <v>104</v>
      </c>
      <c r="F105" s="11">
        <f t="shared" si="9"/>
        <v>135259.52034094889</v>
      </c>
      <c r="G105" s="11">
        <f t="shared" si="10"/>
        <v>658.38255398091724</v>
      </c>
      <c r="H105" s="11">
        <f t="shared" si="7"/>
        <v>1429.8526947411651</v>
      </c>
      <c r="I105" s="11">
        <f t="shared" si="11"/>
        <v>2088.2352487220824</v>
      </c>
    </row>
    <row r="106" spans="5:9">
      <c r="E106" s="11">
        <v>105</v>
      </c>
      <c r="F106" s="11">
        <f t="shared" si="9"/>
        <v>133829.66764620773</v>
      </c>
      <c r="G106" s="11">
        <f t="shared" si="10"/>
        <v>651.42267369591241</v>
      </c>
      <c r="H106" s="11">
        <f t="shared" si="7"/>
        <v>1436.81257502617</v>
      </c>
      <c r="I106" s="11">
        <f t="shared" si="11"/>
        <v>2088.2352487220824</v>
      </c>
    </row>
    <row r="107" spans="5:9">
      <c r="E107" s="11">
        <v>106</v>
      </c>
      <c r="F107" s="11">
        <f t="shared" si="9"/>
        <v>132392.85507118155</v>
      </c>
      <c r="G107" s="11">
        <f t="shared" si="10"/>
        <v>644.42891584172867</v>
      </c>
      <c r="H107" s="11">
        <f t="shared" si="7"/>
        <v>1443.8063328803537</v>
      </c>
      <c r="I107" s="11">
        <f t="shared" si="11"/>
        <v>2088.2352487220824</v>
      </c>
    </row>
    <row r="108" spans="5:9">
      <c r="E108" s="11">
        <v>107</v>
      </c>
      <c r="F108" s="11">
        <f t="shared" si="9"/>
        <v>130949.04873830119</v>
      </c>
      <c r="G108" s="11">
        <f t="shared" si="10"/>
        <v>637.40111551758537</v>
      </c>
      <c r="H108" s="11">
        <f t="shared" si="7"/>
        <v>1450.834133204497</v>
      </c>
      <c r="I108" s="11">
        <f t="shared" si="11"/>
        <v>2088.2352487220824</v>
      </c>
    </row>
    <row r="109" spans="5:9">
      <c r="E109" s="11">
        <v>108</v>
      </c>
      <c r="F109" s="11">
        <f t="shared" si="9"/>
        <v>129498.2146050967</v>
      </c>
      <c r="G109" s="11">
        <f t="shared" si="10"/>
        <v>630.33910702003868</v>
      </c>
      <c r="H109" s="11">
        <f t="shared" si="7"/>
        <v>1457.8961417020437</v>
      </c>
      <c r="I109" s="11">
        <f t="shared" si="11"/>
        <v>2088.2352487220824</v>
      </c>
    </row>
    <row r="110" spans="5:9">
      <c r="E110" s="11">
        <v>109</v>
      </c>
      <c r="F110" s="11">
        <f t="shared" si="9"/>
        <v>128040.31846339465</v>
      </c>
      <c r="G110" s="11">
        <f t="shared" si="10"/>
        <v>623.24272383907498</v>
      </c>
      <c r="H110" s="11">
        <f t="shared" si="7"/>
        <v>1464.9925248830073</v>
      </c>
      <c r="I110" s="11">
        <f t="shared" si="11"/>
        <v>2088.2352487220824</v>
      </c>
    </row>
    <row r="111" spans="5:9">
      <c r="E111" s="11">
        <v>110</v>
      </c>
      <c r="F111" s="11">
        <f t="shared" si="9"/>
        <v>126575.32593851164</v>
      </c>
      <c r="G111" s="11">
        <f t="shared" si="10"/>
        <v>616.11179865418489</v>
      </c>
      <c r="H111" s="11">
        <f t="shared" si="7"/>
        <v>1472.1234500678975</v>
      </c>
      <c r="I111" s="11">
        <f t="shared" si="11"/>
        <v>2088.2352487220824</v>
      </c>
    </row>
    <row r="112" spans="5:9">
      <c r="E112" s="11">
        <v>111</v>
      </c>
      <c r="F112" s="11">
        <f t="shared" si="9"/>
        <v>125103.20248844374</v>
      </c>
      <c r="G112" s="11">
        <f t="shared" si="10"/>
        <v>608.94616333041779</v>
      </c>
      <c r="H112" s="11">
        <f t="shared" si="7"/>
        <v>1479.2890853916647</v>
      </c>
      <c r="I112" s="11">
        <f t="shared" si="11"/>
        <v>2088.2352487220824</v>
      </c>
    </row>
    <row r="113" spans="5:9">
      <c r="E113" s="11">
        <v>112</v>
      </c>
      <c r="F113" s="11">
        <f t="shared" si="9"/>
        <v>123623.91340305208</v>
      </c>
      <c r="G113" s="11">
        <f t="shared" si="10"/>
        <v>601.74564891441776</v>
      </c>
      <c r="H113" s="11">
        <f t="shared" si="7"/>
        <v>1486.4895998076645</v>
      </c>
      <c r="I113" s="11">
        <f t="shared" si="11"/>
        <v>2088.2352487220824</v>
      </c>
    </row>
    <row r="114" spans="5:9">
      <c r="E114" s="11">
        <v>113</v>
      </c>
      <c r="F114" s="11">
        <f t="shared" si="9"/>
        <v>122137.42380324441</v>
      </c>
      <c r="G114" s="11">
        <f t="shared" si="10"/>
        <v>594.51008563043968</v>
      </c>
      <c r="H114" s="11">
        <f t="shared" si="7"/>
        <v>1493.7251630916426</v>
      </c>
      <c r="I114" s="11">
        <f t="shared" si="11"/>
        <v>2088.2352487220824</v>
      </c>
    </row>
    <row r="115" spans="5:9">
      <c r="E115" s="11">
        <v>114</v>
      </c>
      <c r="F115" s="11">
        <f t="shared" si="9"/>
        <v>120643.69864015277</v>
      </c>
      <c r="G115" s="11">
        <f t="shared" si="10"/>
        <v>587.23930287634687</v>
      </c>
      <c r="H115" s="11">
        <f t="shared" si="7"/>
        <v>1500.9959458457356</v>
      </c>
      <c r="I115" s="11">
        <f t="shared" si="11"/>
        <v>2088.2352487220824</v>
      </c>
    </row>
    <row r="116" spans="5:9">
      <c r="E116" s="11">
        <v>115</v>
      </c>
      <c r="F116" s="11">
        <f t="shared" si="9"/>
        <v>119142.70269430704</v>
      </c>
      <c r="G116" s="11">
        <f t="shared" si="10"/>
        <v>579.93312921958773</v>
      </c>
      <c r="H116" s="11">
        <f t="shared" si="7"/>
        <v>1508.3021195024946</v>
      </c>
      <c r="I116" s="11">
        <f t="shared" si="11"/>
        <v>2088.2352487220824</v>
      </c>
    </row>
    <row r="117" spans="5:9">
      <c r="E117" s="11">
        <v>116</v>
      </c>
      <c r="F117" s="11">
        <f t="shared" si="9"/>
        <v>117634.40057480455</v>
      </c>
      <c r="G117" s="11">
        <f t="shared" si="10"/>
        <v>572.59139239315425</v>
      </c>
      <c r="H117" s="11">
        <f t="shared" si="7"/>
        <v>1515.643856328928</v>
      </c>
      <c r="I117" s="11">
        <f t="shared" si="11"/>
        <v>2088.2352487220824</v>
      </c>
    </row>
    <row r="118" spans="5:9">
      <c r="E118" s="11">
        <v>117</v>
      </c>
      <c r="F118" s="11">
        <f t="shared" si="9"/>
        <v>116118.75671847562</v>
      </c>
      <c r="G118" s="11">
        <f t="shared" si="10"/>
        <v>565.2139192915198</v>
      </c>
      <c r="H118" s="11">
        <f t="shared" si="7"/>
        <v>1523.0213294305627</v>
      </c>
      <c r="I118" s="11">
        <f t="shared" si="11"/>
        <v>2088.2352487220824</v>
      </c>
    </row>
    <row r="119" spans="5:9">
      <c r="E119" s="11">
        <v>118</v>
      </c>
      <c r="F119" s="11">
        <f t="shared" si="9"/>
        <v>114595.73538904506</v>
      </c>
      <c r="G119" s="11">
        <f t="shared" si="10"/>
        <v>557.80053596655819</v>
      </c>
      <c r="H119" s="11">
        <f t="shared" si="7"/>
        <v>1530.4347127555243</v>
      </c>
      <c r="I119" s="11">
        <f t="shared" si="11"/>
        <v>2088.2352487220824</v>
      </c>
    </row>
    <row r="120" spans="5:9">
      <c r="E120" s="11">
        <v>119</v>
      </c>
      <c r="F120" s="11">
        <f t="shared" si="9"/>
        <v>113065.30067628954</v>
      </c>
      <c r="G120" s="11">
        <f t="shared" si="10"/>
        <v>550.35106762344151</v>
      </c>
      <c r="H120" s="11">
        <f t="shared" si="7"/>
        <v>1537.884181098641</v>
      </c>
      <c r="I120" s="11">
        <f t="shared" si="11"/>
        <v>2088.2352487220824</v>
      </c>
    </row>
    <row r="121" spans="5:9">
      <c r="E121" s="11">
        <v>120</v>
      </c>
      <c r="F121" s="11">
        <f t="shared" si="9"/>
        <v>111527.4164951909</v>
      </c>
      <c r="G121" s="11">
        <f t="shared" si="10"/>
        <v>542.86533861651981</v>
      </c>
      <c r="H121" s="11">
        <f t="shared" si="7"/>
        <v>1545.3699101055627</v>
      </c>
      <c r="I121" s="11">
        <f t="shared" si="11"/>
        <v>2088.2352487220824</v>
      </c>
    </row>
    <row r="122" spans="5:9">
      <c r="E122" s="11">
        <v>121</v>
      </c>
      <c r="F122" s="11">
        <f t="shared" si="9"/>
        <v>109982.04658508534</v>
      </c>
      <c r="G122" s="11">
        <f t="shared" si="10"/>
        <v>535.34317244517831</v>
      </c>
      <c r="H122" s="11">
        <f t="shared" si="7"/>
        <v>1552.8920762769039</v>
      </c>
      <c r="I122" s="11">
        <f t="shared" si="11"/>
        <v>2088.2352487220824</v>
      </c>
    </row>
    <row r="123" spans="5:9">
      <c r="E123" s="11">
        <v>122</v>
      </c>
      <c r="F123" s="11">
        <f t="shared" si="9"/>
        <v>108429.15450880844</v>
      </c>
      <c r="G123" s="11">
        <f t="shared" si="10"/>
        <v>527.78439174967707</v>
      </c>
      <c r="H123" s="11">
        <f t="shared" si="7"/>
        <v>1560.4508569724053</v>
      </c>
      <c r="I123" s="11">
        <f t="shared" si="11"/>
        <v>2088.2352487220824</v>
      </c>
    </row>
    <row r="124" spans="5:9">
      <c r="E124" s="11">
        <v>123</v>
      </c>
      <c r="F124" s="11">
        <f t="shared" si="9"/>
        <v>106868.70365183604</v>
      </c>
      <c r="G124" s="11">
        <f t="shared" si="10"/>
        <v>520.18881830696864</v>
      </c>
      <c r="H124" s="11">
        <f t="shared" si="7"/>
        <v>1568.0464304151137</v>
      </c>
      <c r="I124" s="11">
        <f t="shared" si="11"/>
        <v>2088.2352487220824</v>
      </c>
    </row>
    <row r="125" spans="5:9">
      <c r="E125" s="11">
        <v>124</v>
      </c>
      <c r="F125" s="11">
        <f t="shared" si="9"/>
        <v>105300.65722142093</v>
      </c>
      <c r="G125" s="11">
        <f t="shared" si="10"/>
        <v>512.55627302649555</v>
      </c>
      <c r="H125" s="11">
        <f t="shared" si="7"/>
        <v>1575.6789756955868</v>
      </c>
      <c r="I125" s="11">
        <f t="shared" si="11"/>
        <v>2088.2352487220824</v>
      </c>
    </row>
    <row r="126" spans="5:9">
      <c r="E126" s="11">
        <v>125</v>
      </c>
      <c r="F126" s="11">
        <f t="shared" si="9"/>
        <v>103724.97824572535</v>
      </c>
      <c r="G126" s="11">
        <f t="shared" si="10"/>
        <v>504.88657594596827</v>
      </c>
      <c r="H126" s="11">
        <f t="shared" si="7"/>
        <v>1583.3486727761142</v>
      </c>
      <c r="I126" s="11">
        <f t="shared" si="11"/>
        <v>2088.2352487220824</v>
      </c>
    </row>
    <row r="127" spans="5:9">
      <c r="E127" s="11">
        <v>126</v>
      </c>
      <c r="F127" s="11">
        <f t="shared" si="9"/>
        <v>102141.62957294923</v>
      </c>
      <c r="G127" s="11">
        <f t="shared" si="10"/>
        <v>497.17954622712159</v>
      </c>
      <c r="H127" s="11">
        <f t="shared" si="7"/>
        <v>1591.0557024949608</v>
      </c>
      <c r="I127" s="11">
        <f t="shared" si="11"/>
        <v>2088.2352487220824</v>
      </c>
    </row>
    <row r="128" spans="5:9">
      <c r="E128" s="11">
        <v>127</v>
      </c>
      <c r="F128" s="11">
        <f t="shared" si="9"/>
        <v>100550.57387045426</v>
      </c>
      <c r="G128" s="11">
        <f t="shared" si="10"/>
        <v>489.43500215145104</v>
      </c>
      <c r="H128" s="11">
        <f t="shared" si="7"/>
        <v>1598.8002465706313</v>
      </c>
      <c r="I128" s="11">
        <f t="shared" si="11"/>
        <v>2088.2352487220824</v>
      </c>
    </row>
    <row r="129" spans="5:9">
      <c r="E129" s="11">
        <v>128</v>
      </c>
      <c r="F129" s="11">
        <f t="shared" si="9"/>
        <v>98951.773623883622</v>
      </c>
      <c r="G129" s="11">
        <f t="shared" si="10"/>
        <v>481.652761115928</v>
      </c>
      <c r="H129" s="11">
        <f t="shared" si="7"/>
        <v>1606.5824876061542</v>
      </c>
      <c r="I129" s="11">
        <f t="shared" si="11"/>
        <v>2088.2352487220824</v>
      </c>
    </row>
    <row r="130" spans="5:9">
      <c r="E130" s="11">
        <v>129</v>
      </c>
      <c r="F130" s="11">
        <f t="shared" si="9"/>
        <v>97345.19113627747</v>
      </c>
      <c r="G130" s="11">
        <f t="shared" si="10"/>
        <v>473.83263962869449</v>
      </c>
      <c r="H130" s="11">
        <f t="shared" si="7"/>
        <v>1614.4026090933878</v>
      </c>
      <c r="I130" s="11">
        <f t="shared" si="11"/>
        <v>2088.2352487220824</v>
      </c>
    </row>
    <row r="131" spans="5:9">
      <c r="E131" s="11">
        <v>130</v>
      </c>
      <c r="F131" s="11">
        <f t="shared" si="9"/>
        <v>95730.788527184079</v>
      </c>
      <c r="G131" s="11">
        <f t="shared" ref="G131:G162" si="12">F131*$B$3</f>
        <v>465.97445330473647</v>
      </c>
      <c r="H131" s="11">
        <f t="shared" ref="H131:H182" si="13">I131-G131</f>
        <v>1622.2607954173459</v>
      </c>
      <c r="I131" s="11">
        <f t="shared" ref="I131:I162" si="14">($B$1*$B$3/(1-(1+$B$3)^(-$B$2)))</f>
        <v>2088.2352487220824</v>
      </c>
    </row>
    <row r="132" spans="5:9">
      <c r="E132" s="11">
        <v>131</v>
      </c>
      <c r="F132" s="11">
        <f t="shared" si="9"/>
        <v>94108.527731766735</v>
      </c>
      <c r="G132" s="11">
        <f t="shared" si="12"/>
        <v>458.07801686153675</v>
      </c>
      <c r="H132" s="11">
        <f t="shared" si="13"/>
        <v>1630.1572318605456</v>
      </c>
      <c r="I132" s="11">
        <f t="shared" si="14"/>
        <v>2088.2352487220824</v>
      </c>
    </row>
    <row r="133" spans="5:9">
      <c r="E133" s="11">
        <v>132</v>
      </c>
      <c r="F133" s="11">
        <f t="shared" ref="F133:F178" si="15">F132-H132</f>
        <v>92478.370499906188</v>
      </c>
      <c r="G133" s="11">
        <f t="shared" si="12"/>
        <v>450.14314411470588</v>
      </c>
      <c r="H133" s="11">
        <f t="shared" si="13"/>
        <v>1638.0921046073765</v>
      </c>
      <c r="I133" s="11">
        <f t="shared" si="14"/>
        <v>2088.2352487220824</v>
      </c>
    </row>
    <row r="134" spans="5:9">
      <c r="E134" s="11">
        <v>133</v>
      </c>
      <c r="F134" s="11">
        <f t="shared" si="15"/>
        <v>90840.27839529881</v>
      </c>
      <c r="G134" s="11">
        <f t="shared" si="12"/>
        <v>442.16964797359265</v>
      </c>
      <c r="H134" s="11">
        <f t="shared" si="13"/>
        <v>1646.0656007484897</v>
      </c>
      <c r="I134" s="11">
        <f t="shared" si="14"/>
        <v>2088.2352487220824</v>
      </c>
    </row>
    <row r="135" spans="5:9">
      <c r="E135" s="11">
        <v>134</v>
      </c>
      <c r="F135" s="11">
        <f t="shared" si="15"/>
        <v>89194.212794550316</v>
      </c>
      <c r="G135" s="11">
        <f t="shared" si="12"/>
        <v>434.15734043687257</v>
      </c>
      <c r="H135" s="11">
        <f t="shared" si="13"/>
        <v>1654.0779082852098</v>
      </c>
      <c r="I135" s="11">
        <f t="shared" si="14"/>
        <v>2088.2352487220824</v>
      </c>
    </row>
    <row r="136" spans="5:9">
      <c r="E136" s="11">
        <v>135</v>
      </c>
      <c r="F136" s="11">
        <f t="shared" si="15"/>
        <v>87540.134886265107</v>
      </c>
      <c r="G136" s="11">
        <f t="shared" si="12"/>
        <v>426.10603258811528</v>
      </c>
      <c r="H136" s="11">
        <f t="shared" si="13"/>
        <v>1662.129216133967</v>
      </c>
      <c r="I136" s="11">
        <f t="shared" si="14"/>
        <v>2088.2352487220824</v>
      </c>
    </row>
    <row r="137" spans="5:9">
      <c r="E137" s="11">
        <v>136</v>
      </c>
      <c r="F137" s="11">
        <f t="shared" si="15"/>
        <v>85878.005670131141</v>
      </c>
      <c r="G137" s="11">
        <f t="shared" si="12"/>
        <v>418.01553459133004</v>
      </c>
      <c r="H137" s="11">
        <f t="shared" si="13"/>
        <v>1670.2197141307524</v>
      </c>
      <c r="I137" s="11">
        <f t="shared" si="14"/>
        <v>2088.2352487220824</v>
      </c>
    </row>
    <row r="138" spans="5:9">
      <c r="E138" s="11">
        <v>137</v>
      </c>
      <c r="F138" s="11">
        <f t="shared" si="15"/>
        <v>84207.785956000385</v>
      </c>
      <c r="G138" s="11">
        <f t="shared" si="12"/>
        <v>409.88565568648983</v>
      </c>
      <c r="H138" s="11">
        <f t="shared" si="13"/>
        <v>1678.3495930355925</v>
      </c>
      <c r="I138" s="11">
        <f t="shared" si="14"/>
        <v>2088.2352487220824</v>
      </c>
    </row>
    <row r="139" spans="5:9">
      <c r="E139" s="11">
        <v>138</v>
      </c>
      <c r="F139" s="11">
        <f t="shared" si="15"/>
        <v>82529.4363629648</v>
      </c>
      <c r="G139" s="11">
        <f t="shared" si="12"/>
        <v>401.71620418503369</v>
      </c>
      <c r="H139" s="11">
        <f t="shared" si="13"/>
        <v>1686.5190445370486</v>
      </c>
      <c r="I139" s="11">
        <f t="shared" si="14"/>
        <v>2088.2352487220824</v>
      </c>
    </row>
    <row r="140" spans="5:9">
      <c r="E140" s="11">
        <v>139</v>
      </c>
      <c r="F140" s="11">
        <f t="shared" si="15"/>
        <v>80842.917318427746</v>
      </c>
      <c r="G140" s="11">
        <f t="shared" si="12"/>
        <v>393.5069874653467</v>
      </c>
      <c r="H140" s="11">
        <f t="shared" si="13"/>
        <v>1694.7282612567355</v>
      </c>
      <c r="I140" s="11">
        <f t="shared" si="14"/>
        <v>2088.2352487220824</v>
      </c>
    </row>
    <row r="141" spans="5:9">
      <c r="E141" s="11">
        <v>140</v>
      </c>
      <c r="F141" s="11">
        <f t="shared" si="15"/>
        <v>79148.18905717101</v>
      </c>
      <c r="G141" s="11">
        <f t="shared" si="12"/>
        <v>385.25781196821868</v>
      </c>
      <c r="H141" s="11">
        <f t="shared" si="13"/>
        <v>1702.9774367538637</v>
      </c>
      <c r="I141" s="11">
        <f t="shared" si="14"/>
        <v>2088.2352487220824</v>
      </c>
    </row>
    <row r="142" spans="5:9">
      <c r="E142" s="11">
        <v>141</v>
      </c>
      <c r="F142" s="11">
        <f t="shared" si="15"/>
        <v>77445.211620417147</v>
      </c>
      <c r="G142" s="11">
        <f t="shared" si="12"/>
        <v>376.96848319228002</v>
      </c>
      <c r="H142" s="11">
        <f t="shared" si="13"/>
        <v>1711.2667655298023</v>
      </c>
      <c r="I142" s="11">
        <f t="shared" si="14"/>
        <v>2088.2352487220824</v>
      </c>
    </row>
    <row r="143" spans="5:9">
      <c r="E143" s="11">
        <v>142</v>
      </c>
      <c r="F143" s="11">
        <f t="shared" si="15"/>
        <v>75733.944854887348</v>
      </c>
      <c r="G143" s="11">
        <f t="shared" si="12"/>
        <v>368.63880568941607</v>
      </c>
      <c r="H143" s="11">
        <f t="shared" si="13"/>
        <v>1719.5964430326662</v>
      </c>
      <c r="I143" s="11">
        <f t="shared" si="14"/>
        <v>2088.2352487220824</v>
      </c>
    </row>
    <row r="144" spans="5:9">
      <c r="E144" s="11">
        <v>143</v>
      </c>
      <c r="F144" s="11">
        <f t="shared" si="15"/>
        <v>74014.348411854677</v>
      </c>
      <c r="G144" s="11">
        <f t="shared" si="12"/>
        <v>360.26858306015839</v>
      </c>
      <c r="H144" s="11">
        <f t="shared" si="13"/>
        <v>1727.966665661924</v>
      </c>
      <c r="I144" s="11">
        <f t="shared" si="14"/>
        <v>2088.2352487220824</v>
      </c>
    </row>
    <row r="145" spans="5:9">
      <c r="E145" s="11">
        <v>144</v>
      </c>
      <c r="F145" s="11">
        <f t="shared" si="15"/>
        <v>72286.381746192754</v>
      </c>
      <c r="G145" s="11">
        <f t="shared" si="12"/>
        <v>351.85761794905432</v>
      </c>
      <c r="H145" s="11">
        <f t="shared" si="13"/>
        <v>1736.3776307730282</v>
      </c>
      <c r="I145" s="11">
        <f t="shared" si="14"/>
        <v>2088.2352487220824</v>
      </c>
    </row>
    <row r="146" spans="5:9">
      <c r="E146" s="11">
        <v>145</v>
      </c>
      <c r="F146" s="11">
        <f t="shared" si="15"/>
        <v>70550.004115419724</v>
      </c>
      <c r="G146" s="11">
        <f t="shared" si="12"/>
        <v>343.40571204001361</v>
      </c>
      <c r="H146" s="11">
        <f t="shared" si="13"/>
        <v>1744.8295366820687</v>
      </c>
      <c r="I146" s="11">
        <f t="shared" si="14"/>
        <v>2088.2352487220824</v>
      </c>
    </row>
    <row r="147" spans="5:9">
      <c r="E147" s="11">
        <v>146</v>
      </c>
      <c r="F147" s="11">
        <f t="shared" si="15"/>
        <v>68805.174578737657</v>
      </c>
      <c r="G147" s="11">
        <f t="shared" si="12"/>
        <v>334.91266605163224</v>
      </c>
      <c r="H147" s="11">
        <f t="shared" si="13"/>
        <v>1753.3225826704502</v>
      </c>
      <c r="I147" s="11">
        <f t="shared" si="14"/>
        <v>2088.2352487220824</v>
      </c>
    </row>
    <row r="148" spans="5:9">
      <c r="E148" s="11">
        <v>147</v>
      </c>
      <c r="F148" s="11">
        <f t="shared" si="15"/>
        <v>67051.851996067213</v>
      </c>
      <c r="G148" s="11">
        <f t="shared" si="12"/>
        <v>326.37827973249409</v>
      </c>
      <c r="H148" s="11">
        <f t="shared" si="13"/>
        <v>1761.8569689895883</v>
      </c>
      <c r="I148" s="11">
        <f t="shared" si="14"/>
        <v>2088.2352487220824</v>
      </c>
    </row>
    <row r="149" spans="5:9">
      <c r="E149" s="11">
        <v>148</v>
      </c>
      <c r="F149" s="11">
        <f t="shared" si="15"/>
        <v>65289.995027077624</v>
      </c>
      <c r="G149" s="11">
        <f t="shared" si="12"/>
        <v>317.80235185644892</v>
      </c>
      <c r="H149" s="11">
        <f t="shared" si="13"/>
        <v>1770.4328968656334</v>
      </c>
      <c r="I149" s="11">
        <f t="shared" si="14"/>
        <v>2088.2352487220824</v>
      </c>
    </row>
    <row r="150" spans="5:9">
      <c r="E150" s="11">
        <v>149</v>
      </c>
      <c r="F150" s="11">
        <f t="shared" si="15"/>
        <v>63519.562130211991</v>
      </c>
      <c r="G150" s="11">
        <f t="shared" si="12"/>
        <v>309.18468021786822</v>
      </c>
      <c r="H150" s="11">
        <f t="shared" si="13"/>
        <v>1779.0505685042142</v>
      </c>
      <c r="I150" s="11">
        <f t="shared" si="14"/>
        <v>2088.2352487220824</v>
      </c>
    </row>
    <row r="151" spans="5:9">
      <c r="E151" s="11">
        <v>150</v>
      </c>
      <c r="F151" s="11">
        <f t="shared" si="15"/>
        <v>61740.511561707775</v>
      </c>
      <c r="G151" s="11">
        <f t="shared" si="12"/>
        <v>300.52506162687718</v>
      </c>
      <c r="H151" s="11">
        <f t="shared" si="13"/>
        <v>1787.7101870952051</v>
      </c>
      <c r="I151" s="11">
        <f t="shared" si="14"/>
        <v>2088.2352487220824</v>
      </c>
    </row>
    <row r="152" spans="5:9">
      <c r="E152" s="11">
        <v>151</v>
      </c>
      <c r="F152" s="11">
        <f t="shared" si="15"/>
        <v>59952.801374612573</v>
      </c>
      <c r="G152" s="11">
        <f t="shared" si="12"/>
        <v>291.8232919045642</v>
      </c>
      <c r="H152" s="11">
        <f t="shared" si="13"/>
        <v>1796.4119568175181</v>
      </c>
      <c r="I152" s="11">
        <f t="shared" si="14"/>
        <v>2088.2352487220824</v>
      </c>
    </row>
    <row r="153" spans="5:9">
      <c r="E153" s="11">
        <v>152</v>
      </c>
      <c r="F153" s="11">
        <f t="shared" si="15"/>
        <v>58156.389417795057</v>
      </c>
      <c r="G153" s="11">
        <f t="shared" si="12"/>
        <v>283.07916587816641</v>
      </c>
      <c r="H153" s="11">
        <f t="shared" si="13"/>
        <v>1805.156082843916</v>
      </c>
      <c r="I153" s="11">
        <f t="shared" si="14"/>
        <v>2088.2352487220824</v>
      </c>
    </row>
    <row r="154" spans="5:9">
      <c r="E154" s="11">
        <v>153</v>
      </c>
      <c r="F154" s="11">
        <f t="shared" si="15"/>
        <v>56351.233334951139</v>
      </c>
      <c r="G154" s="11">
        <f t="shared" si="12"/>
        <v>274.29247737623211</v>
      </c>
      <c r="H154" s="11">
        <f t="shared" si="13"/>
        <v>1813.9427713458504</v>
      </c>
      <c r="I154" s="11">
        <f t="shared" si="14"/>
        <v>2088.2352487220824</v>
      </c>
    </row>
    <row r="155" spans="5:9">
      <c r="E155" s="11">
        <v>154</v>
      </c>
      <c r="F155" s="11">
        <f t="shared" si="15"/>
        <v>54537.290563605289</v>
      </c>
      <c r="G155" s="11">
        <f t="shared" si="12"/>
        <v>265.46301922375966</v>
      </c>
      <c r="H155" s="11">
        <f t="shared" si="13"/>
        <v>1822.7722294983228</v>
      </c>
      <c r="I155" s="11">
        <f t="shared" si="14"/>
        <v>2088.2352487220824</v>
      </c>
    </row>
    <row r="156" spans="5:9">
      <c r="E156" s="11">
        <v>155</v>
      </c>
      <c r="F156" s="11">
        <f t="shared" si="15"/>
        <v>52714.518334106964</v>
      </c>
      <c r="G156" s="11">
        <f t="shared" si="12"/>
        <v>256.59058323731261</v>
      </c>
      <c r="H156" s="11">
        <f t="shared" si="13"/>
        <v>1831.6446654847698</v>
      </c>
      <c r="I156" s="11">
        <f t="shared" si="14"/>
        <v>2088.2352487220824</v>
      </c>
    </row>
    <row r="157" spans="5:9">
      <c r="E157" s="11">
        <v>156</v>
      </c>
      <c r="F157" s="11">
        <f t="shared" si="15"/>
        <v>50882.873668622196</v>
      </c>
      <c r="G157" s="11">
        <f t="shared" si="12"/>
        <v>247.67496022011125</v>
      </c>
      <c r="H157" s="11">
        <f t="shared" si="13"/>
        <v>1840.5602885019712</v>
      </c>
      <c r="I157" s="11">
        <f t="shared" si="14"/>
        <v>2088.2352487220824</v>
      </c>
    </row>
    <row r="158" spans="5:9">
      <c r="E158" s="11">
        <v>157</v>
      </c>
      <c r="F158" s="11">
        <f t="shared" si="15"/>
        <v>49042.313380120228</v>
      </c>
      <c r="G158" s="11">
        <f t="shared" si="12"/>
        <v>238.71593995709972</v>
      </c>
      <c r="H158" s="11">
        <f t="shared" si="13"/>
        <v>1849.5193087649827</v>
      </c>
      <c r="I158" s="11">
        <f t="shared" si="14"/>
        <v>2088.2352487220824</v>
      </c>
    </row>
    <row r="159" spans="5:9">
      <c r="E159" s="11">
        <v>158</v>
      </c>
      <c r="F159" s="11">
        <f t="shared" si="15"/>
        <v>47192.794071355245</v>
      </c>
      <c r="G159" s="11">
        <f t="shared" si="12"/>
        <v>229.71331120998991</v>
      </c>
      <c r="H159" s="11">
        <f t="shared" si="13"/>
        <v>1858.5219375120923</v>
      </c>
      <c r="I159" s="11">
        <f t="shared" si="14"/>
        <v>2088.2352487220824</v>
      </c>
    </row>
    <row r="160" spans="5:9">
      <c r="E160" s="11">
        <v>159</v>
      </c>
      <c r="F160" s="11">
        <f t="shared" si="15"/>
        <v>45334.272133843151</v>
      </c>
      <c r="G160" s="11">
        <f t="shared" si="12"/>
        <v>220.66686171228065</v>
      </c>
      <c r="H160" s="11">
        <f t="shared" si="13"/>
        <v>1867.5683870098017</v>
      </c>
      <c r="I160" s="11">
        <f t="shared" si="14"/>
        <v>2088.2352487220824</v>
      </c>
    </row>
    <row r="161" spans="5:9">
      <c r="E161" s="11">
        <v>160</v>
      </c>
      <c r="F161" s="11">
        <f t="shared" si="15"/>
        <v>43466.703746833351</v>
      </c>
      <c r="G161" s="11">
        <f t="shared" si="12"/>
        <v>211.57637816425279</v>
      </c>
      <c r="H161" s="11">
        <f t="shared" si="13"/>
        <v>1876.6588705578297</v>
      </c>
      <c r="I161" s="11">
        <f t="shared" si="14"/>
        <v>2088.2352487220824</v>
      </c>
    </row>
    <row r="162" spans="5:9">
      <c r="E162" s="11">
        <v>161</v>
      </c>
      <c r="F162" s="11">
        <f t="shared" si="15"/>
        <v>41590.044876275519</v>
      </c>
      <c r="G162" s="11">
        <f t="shared" si="12"/>
        <v>202.44164622794005</v>
      </c>
      <c r="H162" s="11">
        <f t="shared" si="13"/>
        <v>1885.7936024941423</v>
      </c>
      <c r="I162" s="11">
        <f t="shared" si="14"/>
        <v>2088.2352487220824</v>
      </c>
    </row>
    <row r="163" spans="5:9">
      <c r="E163" s="11">
        <v>162</v>
      </c>
      <c r="F163" s="11">
        <f t="shared" si="15"/>
        <v>39704.251273781374</v>
      </c>
      <c r="G163" s="11">
        <f t="shared" ref="G163:G182" si="16">F163*$B$3</f>
        <v>193.26245052207526</v>
      </c>
      <c r="H163" s="11">
        <f t="shared" si="13"/>
        <v>1894.9727982000072</v>
      </c>
      <c r="I163" s="11">
        <f t="shared" ref="I163:I182" si="17">($B$1*$B$3/(1-(1+$B$3)^(-$B$2)))</f>
        <v>2088.2352487220824</v>
      </c>
    </row>
    <row r="164" spans="5:9">
      <c r="E164" s="11">
        <v>163</v>
      </c>
      <c r="F164" s="11">
        <f t="shared" si="15"/>
        <v>37809.27847558137</v>
      </c>
      <c r="G164" s="11">
        <f t="shared" si="16"/>
        <v>184.03857461701205</v>
      </c>
      <c r="H164" s="11">
        <f t="shared" si="13"/>
        <v>1904.1966741050703</v>
      </c>
      <c r="I164" s="11">
        <f t="shared" si="17"/>
        <v>2088.2352487220824</v>
      </c>
    </row>
    <row r="165" spans="5:9">
      <c r="E165" s="11">
        <v>164</v>
      </c>
      <c r="F165" s="11">
        <f t="shared" si="15"/>
        <v>35905.081801476299</v>
      </c>
      <c r="G165" s="11">
        <f t="shared" si="16"/>
        <v>174.76980102962179</v>
      </c>
      <c r="H165" s="11">
        <f t="shared" si="13"/>
        <v>1913.4654476924607</v>
      </c>
      <c r="I165" s="11">
        <f t="shared" si="17"/>
        <v>2088.2352487220824</v>
      </c>
    </row>
    <row r="166" spans="5:9">
      <c r="E166" s="11">
        <v>165</v>
      </c>
      <c r="F166" s="11">
        <f t="shared" si="15"/>
        <v>33991.616353783837</v>
      </c>
      <c r="G166" s="11">
        <f t="shared" si="16"/>
        <v>165.45591121816568</v>
      </c>
      <c r="H166" s="11">
        <f t="shared" si="13"/>
        <v>1922.7793375039166</v>
      </c>
      <c r="I166" s="11">
        <f t="shared" si="17"/>
        <v>2088.2352487220824</v>
      </c>
    </row>
    <row r="167" spans="5:9">
      <c r="E167" s="11">
        <v>166</v>
      </c>
      <c r="F167" s="11">
        <f t="shared" si="15"/>
        <v>32068.837016279918</v>
      </c>
      <c r="G167" s="11">
        <f t="shared" si="16"/>
        <v>156.09668557714207</v>
      </c>
      <c r="H167" s="11">
        <f t="shared" si="13"/>
        <v>1932.1385631449402</v>
      </c>
      <c r="I167" s="11">
        <f t="shared" si="17"/>
        <v>2088.2352487220824</v>
      </c>
    </row>
    <row r="168" spans="5:9">
      <c r="E168" s="11">
        <v>167</v>
      </c>
      <c r="F168" s="11">
        <f t="shared" si="15"/>
        <v>30136.698453134977</v>
      </c>
      <c r="G168" s="11">
        <f t="shared" si="16"/>
        <v>146.69190343210829</v>
      </c>
      <c r="H168" s="11">
        <f t="shared" si="13"/>
        <v>1941.543345289974</v>
      </c>
      <c r="I168" s="11">
        <f t="shared" si="17"/>
        <v>2088.2352487220824</v>
      </c>
    </row>
    <row r="169" spans="5:9">
      <c r="E169" s="11">
        <v>168</v>
      </c>
      <c r="F169" s="11">
        <f t="shared" si="15"/>
        <v>28195.155107845003</v>
      </c>
      <c r="G169" s="11">
        <f t="shared" si="16"/>
        <v>137.24134303447781</v>
      </c>
      <c r="H169" s="11">
        <f t="shared" si="13"/>
        <v>1950.9939056876046</v>
      </c>
      <c r="I169" s="11">
        <f t="shared" si="17"/>
        <v>2088.2352487220824</v>
      </c>
    </row>
    <row r="170" spans="5:9">
      <c r="E170" s="11">
        <v>169</v>
      </c>
      <c r="F170" s="11">
        <f t="shared" si="15"/>
        <v>26244.161202157396</v>
      </c>
      <c r="G170" s="11">
        <f t="shared" si="16"/>
        <v>127.74478155629151</v>
      </c>
      <c r="H170" s="11">
        <f t="shared" si="13"/>
        <v>1960.490467165791</v>
      </c>
      <c r="I170" s="11">
        <f t="shared" si="17"/>
        <v>2088.2352487220824</v>
      </c>
    </row>
    <row r="171" spans="5:9">
      <c r="E171" s="11">
        <v>170</v>
      </c>
      <c r="F171" s="11">
        <f t="shared" si="15"/>
        <v>24283.670734991607</v>
      </c>
      <c r="G171" s="11">
        <f t="shared" si="16"/>
        <v>118.20199508496401</v>
      </c>
      <c r="H171" s="11">
        <f t="shared" si="13"/>
        <v>1970.0332536371184</v>
      </c>
      <c r="I171" s="11">
        <f t="shared" si="17"/>
        <v>2088.2352487220824</v>
      </c>
    </row>
    <row r="172" spans="5:9">
      <c r="E172" s="11">
        <v>171</v>
      </c>
      <c r="F172" s="11">
        <f t="shared" si="15"/>
        <v>22313.63748135449</v>
      </c>
      <c r="G172" s="11">
        <f t="shared" si="16"/>
        <v>108.61275861800405</v>
      </c>
      <c r="H172" s="11">
        <f t="shared" si="13"/>
        <v>1979.6224901040782</v>
      </c>
      <c r="I172" s="11">
        <f t="shared" si="17"/>
        <v>2088.2352487220824</v>
      </c>
    </row>
    <row r="173" spans="5:9">
      <c r="E173" s="11">
        <v>172</v>
      </c>
      <c r="F173" s="11">
        <f t="shared" si="15"/>
        <v>20334.014991250413</v>
      </c>
      <c r="G173" s="11">
        <f t="shared" si="16"/>
        <v>98.976846057709352</v>
      </c>
      <c r="H173" s="11">
        <f t="shared" si="13"/>
        <v>1989.2584026643731</v>
      </c>
      <c r="I173" s="11">
        <f t="shared" si="17"/>
        <v>2088.2352487220824</v>
      </c>
    </row>
    <row r="174" spans="5:9">
      <c r="E174" s="11">
        <v>173</v>
      </c>
      <c r="F174" s="11">
        <f t="shared" si="15"/>
        <v>18344.756588586039</v>
      </c>
      <c r="G174" s="11">
        <f t="shared" si="16"/>
        <v>89.294030205835668</v>
      </c>
      <c r="H174" s="11">
        <f t="shared" si="13"/>
        <v>1998.9412185162466</v>
      </c>
      <c r="I174" s="11">
        <f t="shared" si="17"/>
        <v>2088.2352487220824</v>
      </c>
    </row>
    <row r="175" spans="5:9">
      <c r="E175" s="11">
        <v>174</v>
      </c>
      <c r="F175" s="11">
        <f t="shared" si="15"/>
        <v>16345.815370069791</v>
      </c>
      <c r="G175" s="11">
        <f t="shared" si="16"/>
        <v>79.56408275823982</v>
      </c>
      <c r="H175" s="11">
        <f t="shared" si="13"/>
        <v>2008.6711659638424</v>
      </c>
      <c r="I175" s="11">
        <f t="shared" si="17"/>
        <v>2088.2352487220824</v>
      </c>
    </row>
    <row r="176" spans="5:9">
      <c r="E176" s="11">
        <v>175</v>
      </c>
      <c r="F176" s="11">
        <f t="shared" si="15"/>
        <v>14337.144204105949</v>
      </c>
      <c r="G176" s="11">
        <f t="shared" si="16"/>
        <v>69.78677429949667</v>
      </c>
      <c r="H176" s="11">
        <f t="shared" si="13"/>
        <v>2018.4484744225856</v>
      </c>
      <c r="I176" s="11">
        <f t="shared" si="17"/>
        <v>2088.2352487220824</v>
      </c>
    </row>
    <row r="177" spans="5:9">
      <c r="E177" s="11">
        <v>176</v>
      </c>
      <c r="F177" s="11">
        <f t="shared" si="15"/>
        <v>12318.695729683364</v>
      </c>
      <c r="G177" s="11">
        <f t="shared" si="16"/>
        <v>59.961874297489871</v>
      </c>
      <c r="H177" s="11">
        <f t="shared" si="13"/>
        <v>2028.2733744245925</v>
      </c>
      <c r="I177" s="11">
        <f t="shared" si="17"/>
        <v>2088.2352487220824</v>
      </c>
    </row>
    <row r="178" spans="5:9">
      <c r="E178" s="11">
        <v>177</v>
      </c>
      <c r="F178" s="11">
        <f t="shared" si="15"/>
        <v>10290.422355258772</v>
      </c>
      <c r="G178" s="11">
        <f t="shared" si="16"/>
        <v>50.089151097976355</v>
      </c>
      <c r="H178" s="11">
        <f t="shared" si="13"/>
        <v>2038.146097624106</v>
      </c>
      <c r="I178" s="11">
        <f t="shared" si="17"/>
        <v>2088.2352487220824</v>
      </c>
    </row>
    <row r="179" spans="5:9">
      <c r="E179" s="11">
        <v>178</v>
      </c>
      <c r="F179" s="11">
        <f>F178-H178</f>
        <v>8252.2762576346649</v>
      </c>
      <c r="G179" s="11">
        <f t="shared" si="16"/>
        <v>40.168371919124318</v>
      </c>
      <c r="H179" s="11">
        <f t="shared" si="13"/>
        <v>2048.0668768029582</v>
      </c>
      <c r="I179" s="11">
        <f t="shared" si="17"/>
        <v>2088.2352487220824</v>
      </c>
    </row>
    <row r="180" spans="5:9">
      <c r="E180" s="11">
        <v>179</v>
      </c>
      <c r="F180" s="11">
        <f t="shared" ref="F180:F182" si="18">F179-H179</f>
        <v>6204.2093808317068</v>
      </c>
      <c r="G180" s="11">
        <f t="shared" si="16"/>
        <v>30.199302846024629</v>
      </c>
      <c r="H180" s="11">
        <f t="shared" si="13"/>
        <v>2058.0359458760577</v>
      </c>
      <c r="I180" s="11">
        <f t="shared" si="17"/>
        <v>2088.2352487220824</v>
      </c>
    </row>
    <row r="181" spans="5:9">
      <c r="E181" s="11">
        <v>180</v>
      </c>
      <c r="F181" s="11">
        <f t="shared" si="18"/>
        <v>4146.1734349556491</v>
      </c>
      <c r="G181" s="11">
        <f t="shared" si="16"/>
        <v>20.181708825175495</v>
      </c>
      <c r="H181" s="11">
        <f t="shared" si="13"/>
        <v>2068.0535398969068</v>
      </c>
      <c r="I181" s="11">
        <f t="shared" si="17"/>
        <v>2088.2352487220824</v>
      </c>
    </row>
    <row r="182" spans="5:9">
      <c r="E182" s="11">
        <v>181</v>
      </c>
      <c r="F182" s="11">
        <f t="shared" si="18"/>
        <v>2078.1198950587423</v>
      </c>
      <c r="G182" s="11">
        <f t="shared" si="16"/>
        <v>10.115353658940323</v>
      </c>
      <c r="H182" s="11">
        <f t="shared" si="13"/>
        <v>2078.1198950631419</v>
      </c>
      <c r="I182" s="11">
        <f t="shared" si="17"/>
        <v>2088.2352487220824</v>
      </c>
    </row>
  </sheetData>
  <mergeCells count="1">
    <mergeCell ref="E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L25" sqref="L25"/>
    </sheetView>
  </sheetViews>
  <sheetFormatPr defaultRowHeight="15"/>
  <cols>
    <col min="1" max="1" width="24.28515625" customWidth="1"/>
    <col min="11" max="11" width="11.7109375" bestFit="1" customWidth="1"/>
  </cols>
  <sheetData>
    <row r="1" spans="1:9">
      <c r="A1" s="2" t="s">
        <v>13</v>
      </c>
      <c r="B1" s="2">
        <v>100000</v>
      </c>
      <c r="E1" s="27" t="s">
        <v>19</v>
      </c>
      <c r="F1" s="27"/>
      <c r="G1" s="27"/>
      <c r="H1" s="27"/>
      <c r="I1" s="27"/>
    </row>
    <row r="2" spans="1:9">
      <c r="A2" s="2" t="s">
        <v>16</v>
      </c>
      <c r="B2" s="2">
        <v>20</v>
      </c>
      <c r="E2" s="27"/>
      <c r="F2" s="27"/>
      <c r="G2" s="27"/>
      <c r="H2" s="27"/>
      <c r="I2" s="27"/>
    </row>
    <row r="3" spans="1:9">
      <c r="A3" s="2" t="s">
        <v>17</v>
      </c>
      <c r="B3" s="6">
        <v>0.02</v>
      </c>
      <c r="E3" s="2" t="s">
        <v>18</v>
      </c>
      <c r="F3" s="2" t="s">
        <v>10</v>
      </c>
      <c r="G3" s="2" t="s">
        <v>4</v>
      </c>
      <c r="H3" s="2" t="s">
        <v>5</v>
      </c>
      <c r="I3" s="2" t="s">
        <v>6</v>
      </c>
    </row>
    <row r="4" spans="1:9">
      <c r="A4" s="4" t="s">
        <v>11</v>
      </c>
      <c r="B4" s="4">
        <v>400</v>
      </c>
      <c r="E4" s="2">
        <v>1</v>
      </c>
      <c r="F4" s="2">
        <f>B1</f>
        <v>100000</v>
      </c>
      <c r="G4" s="2">
        <f>F4*$B$3</f>
        <v>2000</v>
      </c>
      <c r="H4" s="2">
        <f>I4-G4</f>
        <v>578.35906264519872</v>
      </c>
      <c r="I4" s="2">
        <f>$B$1/((1-(1+$B$3)^(-$B$2))/$B$3)-(($B$4/$B$3+($B$4*$B$2)))+((($B$4*$B$2)/$B$3)/(((1-(1+$B$3)^(-$B$2)))/$B$3))</f>
        <v>2578.3590626451987</v>
      </c>
    </row>
    <row r="5" spans="1:9">
      <c r="E5" s="2">
        <v>2</v>
      </c>
      <c r="F5" s="2">
        <f>F4-H4</f>
        <v>99421.640937354794</v>
      </c>
      <c r="G5" s="2">
        <f>F5*$B$3</f>
        <v>1988.432818747096</v>
      </c>
      <c r="H5" s="2">
        <f>I5-G5</f>
        <v>989.92624389810271</v>
      </c>
      <c r="I5" s="2">
        <f>I4+$B$4</f>
        <v>2978.3590626451987</v>
      </c>
    </row>
    <row r="6" spans="1:9">
      <c r="E6" s="2">
        <v>3</v>
      </c>
      <c r="F6" s="2">
        <f>F5-H5</f>
        <v>98431.714693456684</v>
      </c>
      <c r="G6" s="2">
        <f t="shared" ref="G6:G23" si="0">F6*$B$3</f>
        <v>1968.6342938691337</v>
      </c>
      <c r="H6" s="2">
        <f t="shared" ref="H6:H23" si="1">I6-G6</f>
        <v>1409.724768776065</v>
      </c>
      <c r="I6" s="2">
        <f t="shared" ref="I6:I23" si="2">I5+$B$4</f>
        <v>3378.3590626451987</v>
      </c>
    </row>
    <row r="7" spans="1:9">
      <c r="E7" s="2">
        <v>4</v>
      </c>
      <c r="F7" s="2">
        <f t="shared" ref="F7:F23" si="3">F6-H6</f>
        <v>97021.989924680616</v>
      </c>
      <c r="G7" s="2">
        <f t="shared" si="0"/>
        <v>1940.4397984936124</v>
      </c>
      <c r="H7" s="2">
        <f t="shared" si="1"/>
        <v>1837.9192641515863</v>
      </c>
      <c r="I7" s="2">
        <f t="shared" si="2"/>
        <v>3778.3590626451987</v>
      </c>
    </row>
    <row r="8" spans="1:9">
      <c r="E8" s="2">
        <v>5</v>
      </c>
      <c r="F8" s="2">
        <f t="shared" si="3"/>
        <v>95184.070660529032</v>
      </c>
      <c r="G8" s="2">
        <f t="shared" si="0"/>
        <v>1903.6814132105808</v>
      </c>
      <c r="H8" s="2">
        <f t="shared" si="1"/>
        <v>2274.6776494346177</v>
      </c>
      <c r="I8" s="2">
        <f t="shared" si="2"/>
        <v>4178.3590626451987</v>
      </c>
    </row>
    <row r="9" spans="1:9">
      <c r="E9" s="2">
        <v>6</v>
      </c>
      <c r="F9" s="2">
        <f t="shared" si="3"/>
        <v>92909.39301109442</v>
      </c>
      <c r="G9" s="2">
        <f t="shared" si="0"/>
        <v>1858.1878602218885</v>
      </c>
      <c r="H9" s="2">
        <f t="shared" si="1"/>
        <v>2720.1712024233102</v>
      </c>
      <c r="I9" s="2">
        <f t="shared" si="2"/>
        <v>4578.3590626451987</v>
      </c>
    </row>
    <row r="10" spans="1:9">
      <c r="E10" s="2">
        <v>7</v>
      </c>
      <c r="F10" s="2">
        <f t="shared" si="3"/>
        <v>90189.221808671107</v>
      </c>
      <c r="G10" s="2">
        <f t="shared" si="0"/>
        <v>1803.7844361734221</v>
      </c>
      <c r="H10" s="2">
        <f t="shared" si="1"/>
        <v>3174.5746264717764</v>
      </c>
      <c r="I10" s="2">
        <f t="shared" si="2"/>
        <v>4978.3590626451987</v>
      </c>
    </row>
    <row r="11" spans="1:9">
      <c r="E11" s="2">
        <v>8</v>
      </c>
      <c r="F11" s="2">
        <f t="shared" si="3"/>
        <v>87014.647182199333</v>
      </c>
      <c r="G11" s="2">
        <f t="shared" si="0"/>
        <v>1740.2929436439867</v>
      </c>
      <c r="H11" s="2">
        <f t="shared" si="1"/>
        <v>3638.066119001212</v>
      </c>
      <c r="I11" s="2">
        <f t="shared" si="2"/>
        <v>5378.3590626451987</v>
      </c>
    </row>
    <row r="12" spans="1:9">
      <c r="E12" s="2">
        <v>9</v>
      </c>
      <c r="F12" s="2">
        <f t="shared" si="3"/>
        <v>83376.581063198115</v>
      </c>
      <c r="G12" s="2">
        <f t="shared" si="0"/>
        <v>1667.5316212639623</v>
      </c>
      <c r="H12" s="2">
        <f t="shared" si="1"/>
        <v>4110.827441381236</v>
      </c>
      <c r="I12" s="2">
        <f t="shared" si="2"/>
        <v>5778.3590626451987</v>
      </c>
    </row>
    <row r="13" spans="1:9">
      <c r="E13" s="2">
        <v>10</v>
      </c>
      <c r="F13" s="2">
        <f t="shared" si="3"/>
        <v>79265.753621816883</v>
      </c>
      <c r="G13" s="2">
        <f t="shared" si="0"/>
        <v>1585.3150724363377</v>
      </c>
      <c r="H13" s="2">
        <f t="shared" si="1"/>
        <v>4593.043990208861</v>
      </c>
      <c r="I13" s="2">
        <f t="shared" si="2"/>
        <v>6178.3590626451987</v>
      </c>
    </row>
    <row r="14" spans="1:9">
      <c r="E14" s="2">
        <v>11</v>
      </c>
      <c r="F14" s="2">
        <f t="shared" si="3"/>
        <v>74672.709631608028</v>
      </c>
      <c r="G14" s="2">
        <f t="shared" si="0"/>
        <v>1493.4541926321606</v>
      </c>
      <c r="H14" s="2">
        <f t="shared" si="1"/>
        <v>5084.9048700130379</v>
      </c>
      <c r="I14" s="2">
        <f t="shared" si="2"/>
        <v>6578.3590626451987</v>
      </c>
    </row>
    <row r="15" spans="1:9">
      <c r="E15" s="2">
        <v>12</v>
      </c>
      <c r="F15" s="2">
        <f t="shared" si="3"/>
        <v>69587.804761594991</v>
      </c>
      <c r="G15" s="2">
        <f t="shared" si="0"/>
        <v>1391.7560952318997</v>
      </c>
      <c r="H15" s="2">
        <f t="shared" si="1"/>
        <v>5586.6029674132988</v>
      </c>
      <c r="I15" s="2">
        <f t="shared" si="2"/>
        <v>6978.3590626451987</v>
      </c>
    </row>
    <row r="16" spans="1:9">
      <c r="E16" s="2">
        <v>13</v>
      </c>
      <c r="F16" s="2">
        <f t="shared" si="3"/>
        <v>64001.201794181688</v>
      </c>
      <c r="G16" s="2">
        <f t="shared" si="0"/>
        <v>1280.0240358836338</v>
      </c>
      <c r="H16" s="2">
        <f t="shared" si="1"/>
        <v>6098.3350267615651</v>
      </c>
      <c r="I16" s="2">
        <f t="shared" si="2"/>
        <v>7378.3590626451987</v>
      </c>
    </row>
    <row r="17" spans="5:9">
      <c r="E17" s="2">
        <v>14</v>
      </c>
      <c r="F17" s="2">
        <f t="shared" si="3"/>
        <v>57902.866767420121</v>
      </c>
      <c r="G17" s="2">
        <f t="shared" si="0"/>
        <v>1158.0573353484024</v>
      </c>
      <c r="H17" s="2">
        <f t="shared" si="1"/>
        <v>6620.3017272967963</v>
      </c>
      <c r="I17" s="2">
        <f t="shared" si="2"/>
        <v>7778.3590626451987</v>
      </c>
    </row>
    <row r="18" spans="5:9">
      <c r="E18" s="2">
        <v>15</v>
      </c>
      <c r="F18" s="2">
        <f t="shared" si="3"/>
        <v>51282.565040123322</v>
      </c>
      <c r="G18" s="2">
        <f t="shared" si="0"/>
        <v>1025.6513008024665</v>
      </c>
      <c r="H18" s="2">
        <f t="shared" si="1"/>
        <v>7152.707761842732</v>
      </c>
      <c r="I18" s="2">
        <f t="shared" si="2"/>
        <v>8178.3590626451987</v>
      </c>
    </row>
    <row r="19" spans="5:9">
      <c r="E19" s="2">
        <v>16</v>
      </c>
      <c r="F19" s="2">
        <f t="shared" si="3"/>
        <v>44129.857278280586</v>
      </c>
      <c r="G19" s="2">
        <f t="shared" si="0"/>
        <v>882.59714556561175</v>
      </c>
      <c r="H19" s="2">
        <f t="shared" si="1"/>
        <v>7695.761917079587</v>
      </c>
      <c r="I19" s="2">
        <f t="shared" si="2"/>
        <v>8578.3590626451987</v>
      </c>
    </row>
    <row r="20" spans="5:9">
      <c r="E20" s="2">
        <v>17</v>
      </c>
      <c r="F20" s="2">
        <f t="shared" si="3"/>
        <v>36434.095361200998</v>
      </c>
      <c r="G20" s="2">
        <f t="shared" si="0"/>
        <v>728.68190722401994</v>
      </c>
      <c r="H20" s="2">
        <f t="shared" si="1"/>
        <v>8249.6771554211791</v>
      </c>
      <c r="I20" s="2">
        <f t="shared" si="2"/>
        <v>8978.3590626451987</v>
      </c>
    </row>
    <row r="21" spans="5:9">
      <c r="E21" s="2">
        <v>18</v>
      </c>
      <c r="F21" s="2">
        <f t="shared" si="3"/>
        <v>28184.418205779817</v>
      </c>
      <c r="G21" s="2">
        <f t="shared" si="0"/>
        <v>563.6883641155963</v>
      </c>
      <c r="H21" s="2">
        <f t="shared" si="1"/>
        <v>8814.6706985296023</v>
      </c>
      <c r="I21" s="2">
        <f t="shared" si="2"/>
        <v>9378.3590626451987</v>
      </c>
    </row>
    <row r="22" spans="5:9">
      <c r="E22" s="2">
        <v>19</v>
      </c>
      <c r="F22" s="2">
        <f t="shared" si="3"/>
        <v>19369.747507250213</v>
      </c>
      <c r="G22" s="2">
        <f t="shared" si="0"/>
        <v>387.39495014500426</v>
      </c>
      <c r="H22" s="2">
        <f t="shared" si="1"/>
        <v>9390.9641125001945</v>
      </c>
      <c r="I22" s="2">
        <f t="shared" si="2"/>
        <v>9778.3590626451987</v>
      </c>
    </row>
    <row r="23" spans="5:9">
      <c r="E23" s="2">
        <v>20</v>
      </c>
      <c r="F23" s="2">
        <f t="shared" si="3"/>
        <v>9978.7833947500185</v>
      </c>
      <c r="G23" s="2">
        <f t="shared" si="0"/>
        <v>199.57566789500038</v>
      </c>
      <c r="H23" s="2">
        <f t="shared" si="1"/>
        <v>9978.7833947501986</v>
      </c>
      <c r="I23" s="2">
        <f t="shared" si="2"/>
        <v>10178.359062645199</v>
      </c>
    </row>
  </sheetData>
  <mergeCells count="1">
    <mergeCell ref="E1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D25" sqref="D25"/>
    </sheetView>
  </sheetViews>
  <sheetFormatPr defaultRowHeight="15"/>
  <cols>
    <col min="1" max="1" width="24.140625" customWidth="1"/>
  </cols>
  <sheetData>
    <row r="1" spans="1:9">
      <c r="A1" s="2" t="s">
        <v>13</v>
      </c>
      <c r="B1" s="2">
        <v>100000</v>
      </c>
      <c r="E1" s="28" t="s">
        <v>20</v>
      </c>
      <c r="F1" s="28"/>
      <c r="G1" s="28"/>
      <c r="H1" s="28"/>
      <c r="I1" s="28"/>
    </row>
    <row r="2" spans="1:9">
      <c r="A2" s="2" t="s">
        <v>16</v>
      </c>
      <c r="B2" s="2">
        <v>20</v>
      </c>
      <c r="E2" s="28"/>
      <c r="F2" s="28"/>
      <c r="G2" s="28"/>
      <c r="H2" s="28"/>
      <c r="I2" s="28"/>
    </row>
    <row r="3" spans="1:9">
      <c r="A3" s="2" t="s">
        <v>17</v>
      </c>
      <c r="B3" s="6">
        <v>0.02</v>
      </c>
      <c r="E3" s="2" t="s">
        <v>18</v>
      </c>
      <c r="F3" s="2" t="s">
        <v>10</v>
      </c>
      <c r="G3" s="2" t="s">
        <v>4</v>
      </c>
      <c r="H3" s="2" t="s">
        <v>5</v>
      </c>
      <c r="I3" s="2" t="s">
        <v>6</v>
      </c>
    </row>
    <row r="4" spans="1:9">
      <c r="A4" s="4" t="s">
        <v>11</v>
      </c>
      <c r="B4" s="8">
        <v>0.04</v>
      </c>
      <c r="C4" s="2">
        <v>1.04</v>
      </c>
      <c r="E4" s="2">
        <v>1</v>
      </c>
      <c r="F4" s="2">
        <f>B1</f>
        <v>100000</v>
      </c>
      <c r="G4" s="2">
        <f>F4*B3</f>
        <v>2000</v>
      </c>
      <c r="H4" s="2">
        <f>I4-G4</f>
        <v>2214.4030114022908</v>
      </c>
      <c r="I4" s="2">
        <f>$F$4*($B$3-$B$4)/(1-((1+$B$4)/(1+$B$3))^$B$2)</f>
        <v>4214.4030114022908</v>
      </c>
    </row>
    <row r="5" spans="1:9">
      <c r="E5" s="2">
        <v>2</v>
      </c>
      <c r="F5" s="2">
        <f>F4-H4</f>
        <v>97785.59698859771</v>
      </c>
      <c r="G5" s="2">
        <f>F5*$B$3</f>
        <v>1955.7119397719543</v>
      </c>
      <c r="H5" s="2">
        <f>I5-G5</f>
        <v>2427.2671920864286</v>
      </c>
      <c r="I5" s="2">
        <f>I4*$C$4</f>
        <v>4382.979131858383</v>
      </c>
    </row>
    <row r="6" spans="1:9">
      <c r="E6" s="2">
        <v>3</v>
      </c>
      <c r="F6" s="2">
        <f>F5-H5</f>
        <v>95358.329796511287</v>
      </c>
      <c r="G6" s="2">
        <f>F6*$B$3</f>
        <v>1907.1665959302259</v>
      </c>
      <c r="H6" s="2">
        <f>I6-G6</f>
        <v>2651.1317012024924</v>
      </c>
      <c r="I6" s="2">
        <f t="shared" ref="I6:I23" si="0">I5*$C$4</f>
        <v>4558.2982971327183</v>
      </c>
    </row>
    <row r="7" spans="1:9">
      <c r="E7" s="2">
        <v>4</v>
      </c>
      <c r="F7" s="2">
        <f t="shared" ref="F7:F23" si="1">F6-H6</f>
        <v>92707.198095308791</v>
      </c>
      <c r="G7" s="2">
        <f t="shared" ref="G7:G23" si="2">F7*$B$3</f>
        <v>1854.1439619061759</v>
      </c>
      <c r="H7" s="2">
        <f t="shared" ref="H7:H23" si="3">I7-G7</f>
        <v>2886.4862671118517</v>
      </c>
      <c r="I7" s="2">
        <f t="shared" si="0"/>
        <v>4740.6302290180274</v>
      </c>
    </row>
    <row r="8" spans="1:9">
      <c r="E8" s="2">
        <v>5</v>
      </c>
      <c r="F8" s="2">
        <f t="shared" si="1"/>
        <v>89820.711828196945</v>
      </c>
      <c r="G8" s="2">
        <f t="shared" si="2"/>
        <v>1796.4142365639389</v>
      </c>
      <c r="H8" s="2">
        <f t="shared" si="3"/>
        <v>3133.8412016148095</v>
      </c>
      <c r="I8" s="2">
        <f t="shared" si="0"/>
        <v>4930.2554381787486</v>
      </c>
    </row>
    <row r="9" spans="1:9">
      <c r="E9" s="2">
        <v>6</v>
      </c>
      <c r="F9" s="2">
        <f t="shared" si="1"/>
        <v>86686.870626582138</v>
      </c>
      <c r="G9" s="2">
        <f t="shared" si="2"/>
        <v>1733.7374125316428</v>
      </c>
      <c r="H9" s="2">
        <f t="shared" si="3"/>
        <v>3393.728243174256</v>
      </c>
      <c r="I9" s="2">
        <f t="shared" si="0"/>
        <v>5127.4656557058988</v>
      </c>
    </row>
    <row r="10" spans="1:9">
      <c r="E10" s="2">
        <v>7</v>
      </c>
      <c r="F10" s="2">
        <f t="shared" si="1"/>
        <v>83293.142383407889</v>
      </c>
      <c r="G10" s="2">
        <f t="shared" si="2"/>
        <v>1665.8628476681579</v>
      </c>
      <c r="H10" s="2">
        <f t="shared" si="3"/>
        <v>3666.7014342659768</v>
      </c>
      <c r="I10" s="2">
        <f t="shared" si="0"/>
        <v>5332.5642819341347</v>
      </c>
    </row>
    <row r="11" spans="1:9">
      <c r="E11" s="2">
        <v>8</v>
      </c>
      <c r="F11" s="2">
        <f t="shared" si="1"/>
        <v>79626.440949141906</v>
      </c>
      <c r="G11" s="2">
        <f t="shared" si="2"/>
        <v>1592.5288189828382</v>
      </c>
      <c r="H11" s="2">
        <f t="shared" si="3"/>
        <v>3953.3380342286619</v>
      </c>
      <c r="I11" s="2">
        <f t="shared" si="0"/>
        <v>5545.8668532114998</v>
      </c>
    </row>
    <row r="12" spans="1:9">
      <c r="E12" s="2">
        <v>9</v>
      </c>
      <c r="F12" s="2">
        <f t="shared" si="1"/>
        <v>75673.102914913237</v>
      </c>
      <c r="G12" s="2">
        <f t="shared" si="2"/>
        <v>1513.4620582982648</v>
      </c>
      <c r="H12" s="2">
        <f t="shared" si="3"/>
        <v>4254.239469041695</v>
      </c>
      <c r="I12" s="2">
        <f t="shared" si="0"/>
        <v>5767.7015273399602</v>
      </c>
    </row>
    <row r="13" spans="1:9">
      <c r="E13" s="2">
        <v>10</v>
      </c>
      <c r="F13" s="2">
        <f t="shared" si="1"/>
        <v>71418.863445871539</v>
      </c>
      <c r="G13" s="2">
        <f t="shared" si="2"/>
        <v>1428.3772689174309</v>
      </c>
      <c r="H13" s="2">
        <f t="shared" si="3"/>
        <v>4570.0323195161272</v>
      </c>
      <c r="I13" s="2">
        <f t="shared" si="0"/>
        <v>5998.4095884335584</v>
      </c>
    </row>
    <row r="14" spans="1:9">
      <c r="E14" s="2">
        <v>11</v>
      </c>
      <c r="F14" s="2">
        <f t="shared" si="1"/>
        <v>66848.831126355406</v>
      </c>
      <c r="G14" s="2">
        <f t="shared" si="2"/>
        <v>1336.9766225271082</v>
      </c>
      <c r="H14" s="2">
        <f t="shared" si="3"/>
        <v>4901.3693494437921</v>
      </c>
      <c r="I14" s="2">
        <f t="shared" si="0"/>
        <v>6238.3459719709008</v>
      </c>
    </row>
    <row r="15" spans="1:9">
      <c r="E15" s="2">
        <v>12</v>
      </c>
      <c r="F15" s="2">
        <f t="shared" si="1"/>
        <v>61947.461776911616</v>
      </c>
      <c r="G15" s="2">
        <f t="shared" si="2"/>
        <v>1238.9492355382324</v>
      </c>
      <c r="H15" s="2">
        <f t="shared" si="3"/>
        <v>5248.9305753115041</v>
      </c>
      <c r="I15" s="2">
        <f t="shared" si="0"/>
        <v>6487.8798108497367</v>
      </c>
    </row>
    <row r="16" spans="1:9">
      <c r="E16" s="2">
        <v>13</v>
      </c>
      <c r="F16" s="2">
        <f t="shared" si="1"/>
        <v>56698.531201600112</v>
      </c>
      <c r="G16" s="2">
        <f t="shared" si="2"/>
        <v>1133.9706240320022</v>
      </c>
      <c r="H16" s="2">
        <f t="shared" si="3"/>
        <v>5613.4243792517245</v>
      </c>
      <c r="I16" s="2">
        <f t="shared" si="0"/>
        <v>6747.3950032837265</v>
      </c>
    </row>
    <row r="17" spans="5:9">
      <c r="E17" s="2">
        <v>14</v>
      </c>
      <c r="F17" s="2">
        <f t="shared" si="1"/>
        <v>51085.106822348389</v>
      </c>
      <c r="G17" s="2">
        <f t="shared" si="2"/>
        <v>1021.7021364469678</v>
      </c>
      <c r="H17" s="2">
        <f t="shared" si="3"/>
        <v>5995.5886669681086</v>
      </c>
      <c r="I17" s="2">
        <f t="shared" si="0"/>
        <v>7017.290803415076</v>
      </c>
    </row>
    <row r="18" spans="5:9">
      <c r="E18" s="2">
        <v>15</v>
      </c>
      <c r="F18" s="2">
        <f t="shared" si="1"/>
        <v>45089.518155380283</v>
      </c>
      <c r="G18" s="2">
        <f t="shared" si="2"/>
        <v>901.79036310760569</v>
      </c>
      <c r="H18" s="2">
        <f t="shared" si="3"/>
        <v>6396.1920724440733</v>
      </c>
      <c r="I18" s="2">
        <f t="shared" si="0"/>
        <v>7297.9824355516794</v>
      </c>
    </row>
    <row r="19" spans="5:9">
      <c r="E19" s="2">
        <v>16</v>
      </c>
      <c r="F19" s="2">
        <f t="shared" si="1"/>
        <v>38693.326082936212</v>
      </c>
      <c r="G19" s="2">
        <f t="shared" si="2"/>
        <v>773.8665216587242</v>
      </c>
      <c r="H19" s="2">
        <f t="shared" si="3"/>
        <v>6816.0352113150229</v>
      </c>
      <c r="I19" s="2">
        <f t="shared" si="0"/>
        <v>7589.9017329737471</v>
      </c>
    </row>
    <row r="20" spans="5:9">
      <c r="E20" s="2">
        <v>17</v>
      </c>
      <c r="F20" s="2">
        <f t="shared" si="1"/>
        <v>31877.29087162119</v>
      </c>
      <c r="G20" s="2">
        <f t="shared" si="2"/>
        <v>637.54581743242386</v>
      </c>
      <c r="H20" s="2">
        <f t="shared" si="3"/>
        <v>7255.9519848602731</v>
      </c>
      <c r="I20" s="2">
        <f t="shared" si="0"/>
        <v>7893.4978022926971</v>
      </c>
    </row>
    <row r="21" spans="5:9">
      <c r="E21" s="2">
        <v>18</v>
      </c>
      <c r="F21" s="2">
        <f t="shared" si="1"/>
        <v>24621.338886760917</v>
      </c>
      <c r="G21" s="2">
        <f t="shared" si="2"/>
        <v>492.42677773521837</v>
      </c>
      <c r="H21" s="2">
        <f t="shared" si="3"/>
        <v>7716.8109366491881</v>
      </c>
      <c r="I21" s="2">
        <f t="shared" si="0"/>
        <v>8209.237714384406</v>
      </c>
    </row>
    <row r="22" spans="5:9">
      <c r="E22" s="2">
        <v>19</v>
      </c>
      <c r="F22" s="2">
        <f t="shared" si="1"/>
        <v>16904.527950111729</v>
      </c>
      <c r="G22" s="2">
        <f t="shared" si="2"/>
        <v>338.09055900223461</v>
      </c>
      <c r="H22" s="2">
        <f t="shared" si="3"/>
        <v>8199.5166639575491</v>
      </c>
      <c r="I22" s="2">
        <f t="shared" si="0"/>
        <v>8537.607222959783</v>
      </c>
    </row>
    <row r="23" spans="5:9">
      <c r="E23" s="2">
        <v>20</v>
      </c>
      <c r="F23" s="2">
        <f t="shared" si="1"/>
        <v>8705.0112861541802</v>
      </c>
      <c r="G23" s="2">
        <f t="shared" si="2"/>
        <v>174.10022572308361</v>
      </c>
      <c r="H23" s="2">
        <f t="shared" si="3"/>
        <v>8705.0112861550915</v>
      </c>
      <c r="I23" s="2">
        <f t="shared" si="0"/>
        <v>8879.1115118781745</v>
      </c>
    </row>
  </sheetData>
  <mergeCells count="1">
    <mergeCell ref="E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Quotas constantes</vt:lpstr>
      <vt:lpstr>Quotas crescente em p.a</vt:lpstr>
      <vt:lpstr>Quotas crescente em p.g</vt:lpstr>
      <vt:lpstr>Prestação global constantes</vt:lpstr>
      <vt:lpstr>prestação g. crescente em p.a</vt:lpstr>
      <vt:lpstr>prestação g. crescente em p.g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Fatinha</cp:lastModifiedBy>
  <dcterms:created xsi:type="dcterms:W3CDTF">2010-04-24T17:21:14Z</dcterms:created>
  <dcterms:modified xsi:type="dcterms:W3CDTF">2011-06-19T17:40:39Z</dcterms:modified>
</cp:coreProperties>
</file>