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activeTab="1"/>
  </bookViews>
  <sheets>
    <sheet name="Parte I" sheetId="1" r:id="rId1"/>
    <sheet name="Parte II" sheetId="2" r:id="rId2"/>
    <sheet name="CA Q.38" sheetId="3" r:id="rId3"/>
  </sheets>
  <calcPr calcId="125725"/>
</workbook>
</file>

<file path=xl/calcChain.xml><?xml version="1.0" encoding="utf-8"?>
<calcChain xmlns="http://schemas.openxmlformats.org/spreadsheetml/2006/main">
  <c r="B13" i="3"/>
  <c r="E7" l="1"/>
  <c r="B15"/>
  <c r="B14"/>
  <c r="E4"/>
  <c r="B12"/>
  <c r="E6"/>
  <c r="B11"/>
  <c r="E5"/>
  <c r="E8" s="1"/>
  <c r="E3"/>
</calcChain>
</file>

<file path=xl/sharedStrings.xml><?xml version="1.0" encoding="utf-8"?>
<sst xmlns="http://schemas.openxmlformats.org/spreadsheetml/2006/main" count="128" uniqueCount="80">
  <si>
    <t>Questão nº</t>
  </si>
  <si>
    <t>Resposta</t>
  </si>
  <si>
    <t>A</t>
  </si>
  <si>
    <t>B</t>
  </si>
  <si>
    <t>Decreto Lei nº 158/2009, 13 de Junho - Artº 3º. Ver também artº 9º</t>
  </si>
  <si>
    <t>C</t>
  </si>
  <si>
    <t>Exame 30.10.2010 Parte I</t>
  </si>
  <si>
    <t>Explicações/Observações</t>
  </si>
  <si>
    <r>
      <t xml:space="preserve">Art. 2º, n.º 1; 22º, n.º 1; 36º n.º 1 e 49º, n.º 1 do CIMT
Cálculos Auxiliares: 
Jun 2008: Pagou 120.000€ = 20%
Jun 2009: pagou 240.000€ = 40%
Jun 2010: Pagou 240.000€ = 40%
</t>
    </r>
    <r>
      <rPr>
        <b/>
        <sz val="9"/>
        <color rgb="FF333333"/>
        <rFont val="Tahoma"/>
        <family val="2"/>
      </rPr>
      <t xml:space="preserve">Total :               600.000€
</t>
    </r>
  </si>
  <si>
    <t>D</t>
  </si>
  <si>
    <t>NCRF 8 Parágrafo 15 Cálculos Auxiliares - QE=150.000€ ; JV=90.000€ ; Custos=10.000€ - Menor entre QE e JV = JV - Custos = 90.000€ - 10.000€ = 80.000€</t>
  </si>
  <si>
    <t xml:space="preserve">
NCRF 7 e ver diferença entre 2713 e 455 na código de contas. (preço pre-fixado)
estou a assumir que a questão diz respeito ao edifício no qual a Pastelarias Reunidas exerce a sua actividade e logo trata-se da compra de um activo fixo tangível e não de uma propriedade de
 investimentos; também estou a assumir que o valor da transacção estava previamente fixado aquando do adiantamento dos 360.000€</t>
  </si>
  <si>
    <t>Artº 16 nº 1 Código Deontológico dos TOC</t>
  </si>
  <si>
    <t xml:space="preserve">artº 10 nº 1 do Dec Lei nº310/2009 de 26 de outubro/ artº 10 nº dec lei nº 452/99 </t>
  </si>
  <si>
    <t>artº 53, n.º 2, a) + artº 66, n,4, g) EOTOC</t>
  </si>
  <si>
    <t xml:space="preserve"> (artº 9º n.º 2 Codigo Deontologico TOC)</t>
  </si>
  <si>
    <t>Art. 99º, n.º 1 do CIRS e artº n.º 2º‐A do DL 42/91, de 22/01</t>
  </si>
  <si>
    <t>Classificação do Custo - Ver codigo contas</t>
  </si>
  <si>
    <t>artigo 15.º. nr 10 CIVA - goza de isençao devido a sua finalidade</t>
  </si>
  <si>
    <t>artigo 6.º nr 2 b) do Estatuto OTOC, reclamações graciosas</t>
  </si>
  <si>
    <t xml:space="preserve">tabela II - 3.1. os serviços mencionados será tabela intermédia. ( a pastelaria vende um serviço, e não vende os bens para o cliente levar para casa)
Ver a 3.1 da lista II e art. 18.º, n.º 1, al. b) do CIVA
</t>
  </si>
  <si>
    <t>As embalagens fazem parte do produto, como diz o enunciado "embala obrigatoriamente", logo como o produto não pode ser vendido sem as embalagens, 
o consumo do papel de embrulho deve ser classificado como custo das vendas</t>
  </si>
  <si>
    <r>
      <t xml:space="preserve">(segundo o Art. 92 nº 1 do CSC a integração de reservas definida a partida que seria por emissão de novas acções da lugar a um aumento proporcional pelos socios).
Inicialmente: Capital = 200.000€ ; Acções = 1€ cada ; 5 Accionistas = 200.000/5 = 40.000 acções.
13 Maio 2010: Incorporaram 300.000€ = Emissão 300.000 novas acções; 5 accionistas = 300.000 / 5 = 60.000€.
</t>
    </r>
    <r>
      <rPr>
        <sz val="9"/>
        <color theme="3" tint="-0.249977111117893"/>
        <rFont val="Calibri"/>
        <family val="2"/>
        <scheme val="minor"/>
      </rPr>
      <t>Resposta:</t>
    </r>
    <r>
      <rPr>
        <sz val="9"/>
        <color theme="1"/>
        <rFont val="Calibri"/>
        <family val="2"/>
        <scheme val="minor"/>
      </rPr>
      <t xml:space="preserve"> 40.000 + 60.000 = 100.000 acções a 1€ cada.</t>
    </r>
  </si>
  <si>
    <r>
      <t xml:space="preserve">art. 45.º, n.º 1 al. d) e artº 35º nº 1 a) do CIRC - </t>
    </r>
    <r>
      <rPr>
        <sz val="9"/>
        <color rgb="FFFF0000"/>
        <rFont val="Calibri"/>
        <family val="2"/>
        <scheme val="minor"/>
      </rPr>
      <t>Nota: Na grelha de correção do exame a OTOC considera a resposta correcta a C</t>
    </r>
    <r>
      <rPr>
        <sz val="9"/>
        <color theme="1"/>
        <rFont val="Calibri"/>
        <family val="2"/>
        <scheme val="minor"/>
      </rPr>
      <t>; mas as opiniões no fórum são a favor da D.
 ver: http://contabilistas.info/forum/index.php?topic=877.0</t>
    </r>
  </si>
  <si>
    <t xml:space="preserve"> integralmente em passivo não corrente – um a vez que a totalidade do empréstimo será liquidada a mais de um ano - ver NCRF 1 parágrafo 17 </t>
  </si>
  <si>
    <t>Terá que praticar os mesmos preços que pratica com quaisquer outros clientes – Artº 63º nº 1 e nº 4 CIRC.
Atenção: Esta pergunta poderia estar formulada em relação à dedução dos prejuízos fiscais acumulados na empresa adquirida, aliás ao ler o enunciado, antes de ler as alíneas pensei que era isso que se iria questionar (e ainda estou na dúvida se não era isso que queriam perguntar). Os prejuízos acumulados desta Sociedade, sendo integralmente adquirida pelo Sr. José e filhos não podem ser deduzidos em futuros lucros – artº 52º nº 8 CIRC.</t>
  </si>
  <si>
    <t>nos termos do artº 2º nº 2 d) CIMT por excepção.
Atenção: Caso a aquisição do capital da empresa fosse realizada pelo Sr. José e Esposa, em vez de ser realizada pelo Sr. José e Filhos, haveria tributação, independentemente da forma como se dividisse a participação entre eles.</t>
  </si>
  <si>
    <t>Exame 30.10.2010 Parte I I</t>
  </si>
  <si>
    <t xml:space="preserve">Art. 8.º, n.º 1, al. a) e 36.º, n.º 1 do CIVA. Explicação: segundo o CIVA tem que ser facturado no maximo até 5 dias, ora como a operação ocorre no dia 18, logo tem 5 dias para efectuar o processamento da factura, e como a factura é emitida no 21, ou seja antes dos 5 dias obrigatorios, é aqui que se torna exigivel.
</t>
  </si>
  <si>
    <t>Art. 9.º, n.º 29 e 30 e art. 12.º, nº 4 e 5 do CIVA e DL 21/2007, de 29/01
Porque se trata duma transmissão de bens imóveis, esta beneficia da isenção constante do n.º 30 do artigo 9.º do CIVA.
Porque se trata duma isenção simples, esta impediu que o proprietário tivesse deduzido o IVA da construção. Por isso, tê-lo-á incorporado no preço de forma não expressa. Porém, o vendedor e futuro locatário, e a locadora, poderão renunciar à isenção do IVA, nos termos do DL 21/2007, de 29 de Janeiro, desde que reunidas as condições impostas, designadamente, pelos artigos 2.º e 3.º do mesmo Decreto.</t>
  </si>
  <si>
    <t>Art. 3.º, n.º 4 e art. 4.º, n.º 5 do CIVA</t>
  </si>
  <si>
    <t>Artº 44º n1 e nº 2 CIRC 
nº 1) Valor majorado: 5.000 x 1.5= 7.500
nº 2) Limite: 2.600.000 x 0,002 = 5.200 – valor aceite de dedução
Relativamente à aceitação das quotizações ver Despacho de 20/07/2005 do sub-Director Geral dos Impostos (Proc: 500/05)</t>
  </si>
  <si>
    <t>Art. 23.º, n.º 5 e art. 63.º, n.º 4, al. a) do CIRC
Resposta: Dado que a alienação é feita à casa mãe, supõe-se que cumpre todos os requisitos para existência de relação especial entre a empresa Chapa, SA (vendedora da participação) e a empresa –mãe (adquirente da participação) – artº 63º nº 4 CIRC, pelo que a menos valia não é dedutível, nos termos do artº 23º nº 5 CIRC.</t>
  </si>
  <si>
    <t>Art. 2.º, n.º 2 al. a) a e), g) e o); art. 71.º, n.º 1, al. a) e n.º 6 e art.
22.º, n.º 3, al. b) e n.º 5 do CIRS
Resposta: Estão sujeitos a taxa liberatória, nos termos do artº 71º nº 1 a) CIRS, mas não sendo obrigatório o seu englobamento (Artº 22º nº 3 b) CIRS), é possível o seu englobamento, cabendo ao beneficiário tal decisão – artº 71º nº 6 CIRS.
Exercendo esta opção, o imposto retido adquire a natureza de pagamento por conta do imposto devido a final.
Atenção: 
   A decisão pela opção terá de ser tomada, não no momento do preenchimento da Modelo 3 de IRS, mas até 31 de Janeiro do ano seguinte àquele a que se reportam os rendimentos, uma vez que nos termos do artº 119º nº 3 do CIRS a entidade pagadora só emitirá a declaração para efeitos de preenchimento do IRS (nos termos do nº 1 desse mesmo artigo) por indicação do beneficiário, indicação que deve ser dada até 31/01/n+1. 
   A quando da entrega da Modelo 3, com opção por englobamento deste tipo e rendimentos, terá de ser entregue o documento emitido pela entidade pagadora – artº 119º nº 4 CIRS.
   Se não for dada tal indicação até ao prazo limite ou caso não tenha sido entregue a declaração da entidade pagadora, a opção pelo englobamento não é considerada válida – artº 119º nº 5 CIRS</t>
  </si>
  <si>
    <t>FISCALIDADE</t>
  </si>
  <si>
    <t>Analítica</t>
  </si>
  <si>
    <t>NCRF 12 Parágrafos 28 e 29 - Contudo há opiniões diferentes ver: http://contabilistas.info/forum/index.php?topic=877.0 - ver resposta de dia 14/12/2011</t>
  </si>
  <si>
    <t>2% defeituosos normal= 200 (10000*2%)
detectadas defeituosas= 350
Qta anormal= 150
cu produçao=127400/9800 (10000-200)=13€
resultados acidentais= 1950 (13*150)
conta produção= 125450€</t>
  </si>
  <si>
    <t>1ton Produto necessita=
8.5h produção = 120€/hora
350kg MTA = 7€/kg
680kg MTB = 6€/kg
5040 emb. celofane= 0.02€ embalagem
20kg aditivo = 8€/kg
1ton = 7810.80€ 
grama= =7810.80€/1000000= 0.007811
200gramas= 0.007811*200=1.56€</t>
  </si>
  <si>
    <t>-</t>
  </si>
  <si>
    <r>
      <rPr>
        <b/>
        <sz val="9"/>
        <color theme="1"/>
        <rFont val="Calibri"/>
        <family val="2"/>
        <scheme val="minor"/>
      </rPr>
      <t>não existem dados para calcular os custos unitários</t>
    </r>
    <r>
      <rPr>
        <sz val="9"/>
        <color theme="1"/>
        <rFont val="Calibri"/>
        <family val="2"/>
        <scheme val="minor"/>
      </rPr>
      <t xml:space="preserve">
</t>
    </r>
    <r>
      <rPr>
        <u/>
        <sz val="9"/>
        <color theme="1"/>
        <rFont val="Calibri"/>
        <family val="2"/>
        <scheme val="minor"/>
      </rPr>
      <t>com o intuito de ajudar quem quiser fazer mais um exercício de analítica</t>
    </r>
    <r>
      <rPr>
        <sz val="9"/>
        <color theme="1"/>
        <rFont val="Calibri"/>
        <family val="2"/>
        <scheme val="minor"/>
      </rPr>
      <t xml:space="preserve">
suponhamos a produção de 350 hl de resíduo e de 3000 hl do subproduto S
Calculo dos custos conjuntos com Alfa e Beta:
Custos conjun.= 470 000 + (350x20) - (3000x9) = 450 000€
Valor de vendas brutas com Alfa e Beta:
Alfa = 2500x180 = 450 000€     60%
Beta= 3000x100 = 300 000€     40%
                         750 000€
distribuição dos custos conjuntos:
Alfa = 60%x450 000€ = 270 000€
Beta= 40%x450 000€ = 180 000€
custos unitários:
Alfa = 270 000 / 2500 = 108€
Beta= 180 000 / 3000 =  60€</t>
    </r>
  </si>
  <si>
    <r>
      <t xml:space="preserve">Serviços Gerais(S.G.) trabalha para a Secção Mecânica(M.) na proporção de 12% em 100%
M. trabalha para S.G. 30H das 750H trabalhadas
C.directos M.= 20.100 euros
C.directos S.G.= 93.740 euros
X= C unitário Hora Mecânica
Y= Total Custo Serviços Gerais 
Sistema:
750X=20.100 +0,12Y =&gt; 750X=20.100 + 0,12(93.740 + 30X) =&gt; 750X= 20.100+11248,80+3,6X =&gt; 750X-3,6X= 31.348,80 =&gt; X=31.348,80/746,40 = </t>
    </r>
    <r>
      <rPr>
        <b/>
        <sz val="9"/>
        <color theme="1"/>
        <rFont val="Calibri"/>
        <family val="2"/>
        <scheme val="minor"/>
      </rPr>
      <t>42€</t>
    </r>
    <r>
      <rPr>
        <sz val="9"/>
        <color theme="1"/>
        <rFont val="Calibri"/>
        <family val="2"/>
        <scheme val="minor"/>
      </rPr>
      <t xml:space="preserve">
Y = 93.730 + 30X       =&gt;                                                          =&gt; Y= 93.740 + 30*42                   =&gt; Y = 95.000€
</t>
    </r>
  </si>
  <si>
    <t>Cap Instalada</t>
  </si>
  <si>
    <t>Gastos fixos fabrica</t>
  </si>
  <si>
    <t>Gastos var fábrica</t>
  </si>
  <si>
    <t>Gastos var não fabris</t>
  </si>
  <si>
    <t>Gastos fixos não fabris</t>
  </si>
  <si>
    <t>Preço Venda Unit</t>
  </si>
  <si>
    <t>Vendas unidades</t>
  </si>
  <si>
    <t>Dem Resultados</t>
  </si>
  <si>
    <t>CPV=PV*(cvi+(ca*cfi))</t>
  </si>
  <si>
    <t>MB= VND- CPV</t>
  </si>
  <si>
    <t>VND = PV*pv</t>
  </si>
  <si>
    <t>Produção no período</t>
  </si>
  <si>
    <t>Cnaol= Pe*((1-ca)*cfi)</t>
  </si>
  <si>
    <t>CNI= Pe*(cvni+cfni)</t>
  </si>
  <si>
    <t>RAI = MB - Cnaol - CNI</t>
  </si>
  <si>
    <t>cvi</t>
  </si>
  <si>
    <t>cfi</t>
  </si>
  <si>
    <t>cvni</t>
  </si>
  <si>
    <t>cfni</t>
  </si>
  <si>
    <t xml:space="preserve">
ver folha "CA Q.38"</t>
  </si>
  <si>
    <t>ca=coeficiente actividade</t>
  </si>
  <si>
    <t>DADOS</t>
  </si>
  <si>
    <t>Nesta questão temos que calcular o custo unitário equivalente, pois no final do período havia 50 unidades a que faltavam incorporar 40% das operações de acabamento, ou seja, já estavam incorporados 60% dos gastos.
C.A.:
EIPVF 0
gastos de conversão = 25.090
semi-produto = 68.250
Total gastos= 93.340
c1eq.Semi-produto=gastos mês/(PA+EFPVF*%Acabamento) 
68.250/1900 + 50*100%(os semi-produtos estão sempre a 100%)=35€
c1eq.gastos de conversão=25.090/1900 + 50*60%=13€
CIPA=1900 un acabadas *(35+13)= 91.200€
EFPVF= 50 un *(35 + 60%*13)= 2.140€</t>
  </si>
  <si>
    <t xml:space="preserve">câmbio em vigor em31 de Dezembro de N (ao abrigo da NCRF 23) </t>
  </si>
  <si>
    <t>reconhecer uma perda por imparidade em inventários - (Custo &gt; VRL, segundo o método directo em SNC)  (NCRF 18: §9  §33  NCRF 12: §28)</t>
  </si>
  <si>
    <t>NCRF 19, no paragrafo 2</t>
  </si>
  <si>
    <t xml:space="preserve"> NCRF 12: §28</t>
  </si>
  <si>
    <r>
      <t xml:space="preserve">Que em termos de Reserva Legal, já cumpriu o min. legal requerido, logo
RLE = 200.000
R.T.= (50.000) art. 33.º n.1 CSC
Res. Distribuíveis = 200.000 - 50.000 = 150.000
Montante mínimo a distribuir pelo CSC 50% + 10% que foi deliberado (150.000 x 60% = 90.000)
</t>
    </r>
    <r>
      <rPr>
        <b/>
        <sz val="9"/>
        <color theme="1"/>
        <rFont val="Calibri"/>
        <family val="2"/>
        <scheme val="minor"/>
      </rPr>
      <t>Quota Bernardo(50%)= 90.000 x 50% = 45.000</t>
    </r>
    <r>
      <rPr>
        <sz val="9"/>
        <color theme="1"/>
        <rFont val="Calibri"/>
        <family val="2"/>
        <scheme val="minor"/>
      </rPr>
      <t xml:space="preserve">
</t>
    </r>
  </si>
  <si>
    <t>Obs: esta era dada!!! Quando um cliente faz o pagamento temos de diminuir a conta corrente do mesmo, logo creditamos a conta!</t>
  </si>
  <si>
    <t>Artº 8º nº 2 ETOC</t>
  </si>
  <si>
    <t>Artº 6º nº 2 b)</t>
  </si>
  <si>
    <t>Artº 58º ETOC</t>
  </si>
  <si>
    <t>Artº 24º nº 3 LGT – O TOC pode ser responsabilizado pelas dívidas dos clientes, mas
para tal é necessário que se verifiquem não só as premissas do nº 1 do artº 24º da LGT mas
também as que constam no nº 3. , a resposta c) será a mais correcta.</t>
  </si>
  <si>
    <t>Art.54º nº2 EOTOC</t>
  </si>
  <si>
    <r>
      <t xml:space="preserve">Artº 5º nº 2 h) e Artº 71 nº 1 c) CIRS. Nota: à data do exame a taxa era de 21,5%, mas é 20% visto só ter entrado em vigor dia 01/07/2010.
</t>
    </r>
    <r>
      <rPr>
        <sz val="9"/>
        <color rgb="FFFF0000"/>
        <rFont val="Calibri"/>
        <family val="2"/>
        <scheme val="minor"/>
      </rPr>
      <t xml:space="preserve">Atenção: </t>
    </r>
    <r>
      <rPr>
        <sz val="9"/>
        <rFont val="Calibri"/>
        <family val="2"/>
        <scheme val="minor"/>
      </rPr>
      <t>na distribuição deste tipo de rendimentos o relevante é a data de "colocados à disposição" artgº 5º nº2 h) CIRS, é nessa data que se efectua a retenção independentemente da data de pagamento/recebimento.</t>
    </r>
  </si>
  <si>
    <t>MARGEM=PV - PC
0.50PV =1PV - 0.60
0.50PV = .60
PV = 1.20</t>
  </si>
  <si>
    <t xml:space="preserve"> nesta questão eles dão um desvio total de 10 000€, e consegues saber que o desvio quantidade é de 2000€ (2000 UF x 1€) como o Desvio total (DT) = desvio quantidade (DQ) + desvio preço (DP)
temos: 10 000€ = 2 000 € + DP
DP= 8 000€
agora basta trabalhar o desvio preço 
(nunca esquecer que segundo as minhas formulas dará sempre valores negativos quando seja favorável para a empresa)
DP=(Pr-Pp)xQr
8000=(0,8-1)xQr
Qr=8000/(-0,2)
Qr=40 000 UF
esta é a forma como resolvi esta questão e coincide com o resultado da OTOC.
o desvio quantidade é multiplicado pelo preço previsto e não pelo preço real</t>
  </si>
  <si>
    <t xml:space="preserve">Resposta:  É a derrama que não é aceite, nos termos do artº 45 nº 1 a) CIRC.
Nota: Porque não é a multa paga ao cliente?  Porque esta podia estar estabelecida num contrato e nesse caso, se tiver base contratual já é aceite.
</t>
  </si>
</sst>
</file>

<file path=xl/styles.xml><?xml version="1.0" encoding="utf-8"?>
<styleSheet xmlns="http://schemas.openxmlformats.org/spreadsheetml/2006/main">
  <fonts count="11">
    <font>
      <sz val="11"/>
      <color theme="1"/>
      <name val="Calibri"/>
      <family val="2"/>
      <scheme val="minor"/>
    </font>
    <font>
      <sz val="9"/>
      <color rgb="FF333333"/>
      <name val="Tahoma"/>
      <family val="2"/>
    </font>
    <font>
      <b/>
      <sz val="9"/>
      <color rgb="FF333333"/>
      <name val="Tahoma"/>
      <family val="2"/>
    </font>
    <font>
      <b/>
      <sz val="9"/>
      <color theme="1"/>
      <name val="Calibri"/>
      <family val="2"/>
      <scheme val="minor"/>
    </font>
    <font>
      <sz val="9"/>
      <color theme="1"/>
      <name val="Calibri"/>
      <family val="2"/>
      <scheme val="minor"/>
    </font>
    <font>
      <sz val="9"/>
      <color theme="3" tint="-0.249977111117893"/>
      <name val="Calibri"/>
      <family val="2"/>
      <scheme val="minor"/>
    </font>
    <font>
      <sz val="9"/>
      <color rgb="FFFF0000"/>
      <name val="Calibri"/>
      <family val="2"/>
      <scheme val="minor"/>
    </font>
    <font>
      <sz val="9"/>
      <name val="Calibri"/>
      <family val="2"/>
      <scheme val="minor"/>
    </font>
    <font>
      <b/>
      <sz val="8"/>
      <color theme="1"/>
      <name val="Calibri"/>
      <family val="2"/>
      <scheme val="minor"/>
    </font>
    <font>
      <u/>
      <sz val="9"/>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6" tint="0.39997558519241921"/>
        <bgColor indexed="64"/>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right/>
      <top/>
      <bottom style="thin">
        <color indexed="64"/>
      </bottom>
      <diagonal/>
    </border>
  </borders>
  <cellStyleXfs count="1">
    <xf numFmtId="0" fontId="0" fillId="0" borderId="0"/>
  </cellStyleXfs>
  <cellXfs count="36">
    <xf numFmtId="0" fontId="0" fillId="0" borderId="0" xfId="0"/>
    <xf numFmtId="0" fontId="4" fillId="0" borderId="0" xfId="0" applyFont="1"/>
    <xf numFmtId="0" fontId="3" fillId="0" borderId="0" xfId="0" applyFont="1"/>
    <xf numFmtId="0" fontId="4" fillId="0" borderId="0" xfId="0" applyFont="1" applyAlignment="1">
      <alignment horizontal="center"/>
    </xf>
    <xf numFmtId="0" fontId="3" fillId="5" borderId="5" xfId="0" applyFont="1" applyFill="1" applyBorder="1" applyAlignment="1">
      <alignment horizontal="center"/>
    </xf>
    <xf numFmtId="0" fontId="4" fillId="3" borderId="4" xfId="0" applyFont="1" applyFill="1" applyBorder="1" applyAlignment="1">
      <alignment horizontal="center" vertical="center"/>
    </xf>
    <xf numFmtId="0" fontId="4" fillId="2" borderId="4"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7" xfId="0" applyFont="1" applyFill="1" applyBorder="1"/>
    <xf numFmtId="0" fontId="4" fillId="2" borderId="6" xfId="0" applyFont="1" applyFill="1" applyBorder="1" applyAlignment="1">
      <alignment horizontal="center" vertical="center"/>
    </xf>
    <xf numFmtId="0" fontId="4" fillId="2" borderId="7" xfId="0" applyFont="1" applyFill="1" applyBorder="1" applyAlignment="1">
      <alignment wrapText="1"/>
    </xf>
    <xf numFmtId="0" fontId="4" fillId="3" borderId="7" xfId="0" applyFont="1" applyFill="1" applyBorder="1" applyAlignment="1">
      <alignment wrapText="1"/>
    </xf>
    <xf numFmtId="0" fontId="1" fillId="2" borderId="7" xfId="0" applyFont="1" applyFill="1" applyBorder="1" applyAlignment="1">
      <alignment vertical="center" wrapText="1"/>
    </xf>
    <xf numFmtId="0" fontId="1" fillId="3" borderId="7" xfId="0" applyFont="1" applyFill="1" applyBorder="1" applyAlignment="1">
      <alignment vertical="top" wrapText="1"/>
    </xf>
    <xf numFmtId="0" fontId="4" fillId="2" borderId="7" xfId="0" applyFont="1" applyFill="1" applyBorder="1"/>
    <xf numFmtId="0" fontId="4" fillId="3" borderId="8"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10" xfId="0" applyFont="1" applyFill="1" applyBorder="1"/>
    <xf numFmtId="0" fontId="3" fillId="5" borderId="11" xfId="0" applyFont="1" applyFill="1" applyBorder="1" applyAlignment="1">
      <alignment horizontal="center"/>
    </xf>
    <xf numFmtId="0" fontId="3" fillId="5" borderId="12" xfId="0" applyFont="1" applyFill="1" applyBorder="1" applyAlignment="1">
      <alignment horizontal="center"/>
    </xf>
    <xf numFmtId="0" fontId="4" fillId="3" borderId="7" xfId="0" applyFont="1" applyFill="1" applyBorder="1" applyAlignment="1">
      <alignment vertical="top" wrapText="1"/>
    </xf>
    <xf numFmtId="0" fontId="4" fillId="3" borderId="7" xfId="0" applyFont="1" applyFill="1" applyBorder="1" applyAlignment="1">
      <alignment horizontal="left" vertical="top" wrapText="1"/>
    </xf>
    <xf numFmtId="0" fontId="4" fillId="2" borderId="7" xfId="0" applyFont="1" applyFill="1" applyBorder="1" applyAlignment="1">
      <alignment vertical="top" wrapText="1"/>
    </xf>
    <xf numFmtId="4" fontId="4" fillId="0" borderId="0" xfId="0" applyNumberFormat="1" applyFont="1"/>
    <xf numFmtId="4" fontId="0" fillId="0" borderId="0" xfId="0" applyNumberFormat="1"/>
    <xf numFmtId="2" fontId="0" fillId="0" borderId="0" xfId="0" applyNumberFormat="1"/>
    <xf numFmtId="0" fontId="10" fillId="0" borderId="0" xfId="0" applyFont="1"/>
    <xf numFmtId="4" fontId="0" fillId="0" borderId="14" xfId="0" applyNumberFormat="1" applyBorder="1"/>
    <xf numFmtId="4" fontId="10" fillId="0" borderId="0" xfId="0" applyNumberFormat="1" applyFont="1"/>
    <xf numFmtId="0" fontId="4" fillId="2" borderId="7" xfId="0" applyFont="1" applyFill="1" applyBorder="1" applyAlignment="1">
      <alignment horizontal="left" vertical="top" wrapText="1"/>
    </xf>
    <xf numFmtId="0" fontId="3" fillId="4" borderId="1" xfId="0" applyFont="1" applyFill="1" applyBorder="1" applyAlignment="1">
      <alignment horizontal="center"/>
    </xf>
    <xf numFmtId="0" fontId="3" fillId="4" borderId="2" xfId="0" applyFont="1" applyFill="1" applyBorder="1" applyAlignment="1">
      <alignment horizontal="center"/>
    </xf>
    <xf numFmtId="0" fontId="3" fillId="4" borderId="3" xfId="0" applyFont="1" applyFill="1" applyBorder="1" applyAlignment="1">
      <alignment horizontal="center"/>
    </xf>
    <xf numFmtId="0" fontId="3" fillId="6" borderId="13" xfId="0" applyFont="1" applyFill="1" applyBorder="1" applyAlignment="1">
      <alignment vertical="center" textRotation="255"/>
    </xf>
    <xf numFmtId="0" fontId="8" fillId="7" borderId="13" xfId="0" applyFont="1" applyFill="1" applyBorder="1" applyAlignment="1">
      <alignment horizontal="center" vertical="center" textRotation="255"/>
    </xf>
    <xf numFmtId="0" fontId="0" fillId="0" borderId="0" xfId="0"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G27"/>
  <sheetViews>
    <sheetView workbookViewId="0">
      <pane ySplit="2" topLeftCell="A22" activePane="bottomLeft" state="frozen"/>
      <selection pane="bottomLeft" activeCell="C24" sqref="C24"/>
    </sheetView>
  </sheetViews>
  <sheetFormatPr defaultRowHeight="12"/>
  <cols>
    <col min="1" max="1" width="8.42578125" style="3" bestFit="1" customWidth="1"/>
    <col min="2" max="2" width="6.85546875" style="1" bestFit="1" customWidth="1"/>
    <col min="3" max="3" width="159.85546875" style="1" customWidth="1"/>
    <col min="4" max="16384" width="9.140625" style="1"/>
  </cols>
  <sheetData>
    <row r="1" spans="1:7" ht="12.75" thickBot="1">
      <c r="A1" s="30" t="s">
        <v>6</v>
      </c>
      <c r="B1" s="31"/>
      <c r="C1" s="32"/>
      <c r="E1" s="2"/>
      <c r="F1" s="2"/>
      <c r="G1" s="2"/>
    </row>
    <row r="2" spans="1:7">
      <c r="A2" s="18" t="s">
        <v>0</v>
      </c>
      <c r="B2" s="19" t="s">
        <v>1</v>
      </c>
      <c r="C2" s="4" t="s">
        <v>7</v>
      </c>
      <c r="D2" s="2"/>
      <c r="E2" s="2"/>
      <c r="F2" s="2"/>
      <c r="G2" s="2"/>
    </row>
    <row r="3" spans="1:7">
      <c r="A3" s="7">
        <v>1</v>
      </c>
      <c r="B3" s="5" t="s">
        <v>2</v>
      </c>
      <c r="C3" s="8" t="s">
        <v>4</v>
      </c>
    </row>
    <row r="4" spans="1:7" ht="48">
      <c r="A4" s="9">
        <v>2</v>
      </c>
      <c r="B4" s="6" t="s">
        <v>2</v>
      </c>
      <c r="C4" s="10" t="s">
        <v>22</v>
      </c>
    </row>
    <row r="5" spans="1:7" ht="36">
      <c r="A5" s="7">
        <v>3</v>
      </c>
      <c r="B5" s="5" t="s">
        <v>3</v>
      </c>
      <c r="C5" s="11" t="s">
        <v>76</v>
      </c>
    </row>
    <row r="6" spans="1:7" ht="82.5" customHeight="1">
      <c r="A6" s="9">
        <v>4</v>
      </c>
      <c r="B6" s="6" t="s">
        <v>5</v>
      </c>
      <c r="C6" s="12" t="s">
        <v>8</v>
      </c>
    </row>
    <row r="7" spans="1:7" ht="63.75" customHeight="1">
      <c r="A7" s="7">
        <v>5</v>
      </c>
      <c r="B7" s="5" t="s">
        <v>3</v>
      </c>
      <c r="C7" s="13" t="s">
        <v>11</v>
      </c>
    </row>
    <row r="8" spans="1:7">
      <c r="A8" s="9">
        <v>6</v>
      </c>
      <c r="B8" s="6" t="s">
        <v>3</v>
      </c>
      <c r="C8" s="14" t="s">
        <v>36</v>
      </c>
    </row>
    <row r="9" spans="1:7">
      <c r="A9" s="7">
        <v>7</v>
      </c>
      <c r="B9" s="5" t="s">
        <v>2</v>
      </c>
      <c r="C9" s="8" t="s">
        <v>10</v>
      </c>
    </row>
    <row r="10" spans="1:7" ht="24">
      <c r="A10" s="9">
        <v>8</v>
      </c>
      <c r="B10" s="6" t="s">
        <v>9</v>
      </c>
      <c r="C10" s="10" t="s">
        <v>23</v>
      </c>
    </row>
    <row r="11" spans="1:7">
      <c r="A11" s="7">
        <v>9</v>
      </c>
      <c r="B11" s="5" t="s">
        <v>3</v>
      </c>
      <c r="C11" s="11" t="s">
        <v>12</v>
      </c>
    </row>
    <row r="12" spans="1:7">
      <c r="A12" s="9">
        <v>10</v>
      </c>
      <c r="B12" s="6" t="s">
        <v>3</v>
      </c>
      <c r="C12" s="10" t="s">
        <v>13</v>
      </c>
    </row>
    <row r="13" spans="1:7">
      <c r="A13" s="7">
        <v>11</v>
      </c>
      <c r="B13" s="5" t="s">
        <v>5</v>
      </c>
      <c r="C13" s="11" t="s">
        <v>14</v>
      </c>
    </row>
    <row r="14" spans="1:7">
      <c r="A14" s="9">
        <v>12</v>
      </c>
      <c r="B14" s="6" t="s">
        <v>2</v>
      </c>
      <c r="C14" s="14" t="s">
        <v>15</v>
      </c>
    </row>
    <row r="15" spans="1:7">
      <c r="A15" s="7">
        <v>13</v>
      </c>
      <c r="B15" s="5" t="s">
        <v>2</v>
      </c>
      <c r="C15" s="8" t="s">
        <v>16</v>
      </c>
    </row>
    <row r="16" spans="1:7">
      <c r="A16" s="9">
        <v>14</v>
      </c>
      <c r="B16" s="6" t="s">
        <v>3</v>
      </c>
      <c r="C16" s="14" t="s">
        <v>17</v>
      </c>
    </row>
    <row r="17" spans="1:3">
      <c r="A17" s="7">
        <v>15</v>
      </c>
      <c r="B17" s="5" t="s">
        <v>5</v>
      </c>
      <c r="C17" s="8" t="s">
        <v>18</v>
      </c>
    </row>
    <row r="18" spans="1:3">
      <c r="A18" s="9">
        <v>16</v>
      </c>
      <c r="B18" s="6" t="s">
        <v>2</v>
      </c>
      <c r="C18" s="14" t="s">
        <v>19</v>
      </c>
    </row>
    <row r="19" spans="1:3" ht="36">
      <c r="A19" s="7">
        <v>17</v>
      </c>
      <c r="B19" s="5" t="s">
        <v>9</v>
      </c>
      <c r="C19" s="11" t="s">
        <v>20</v>
      </c>
    </row>
    <row r="20" spans="1:3" ht="24">
      <c r="A20" s="9">
        <v>18</v>
      </c>
      <c r="B20" s="6" t="s">
        <v>5</v>
      </c>
      <c r="C20" s="10" t="s">
        <v>21</v>
      </c>
    </row>
    <row r="21" spans="1:3" ht="180">
      <c r="A21" s="7">
        <v>19</v>
      </c>
      <c r="B21" s="5" t="s">
        <v>3</v>
      </c>
      <c r="C21" s="21" t="s">
        <v>78</v>
      </c>
    </row>
    <row r="22" spans="1:3" ht="48">
      <c r="A22" s="9">
        <v>20</v>
      </c>
      <c r="B22" s="6" t="s">
        <v>5</v>
      </c>
      <c r="C22" s="10" t="s">
        <v>77</v>
      </c>
    </row>
    <row r="23" spans="1:3">
      <c r="A23" s="7">
        <v>21</v>
      </c>
      <c r="B23" s="5" t="s">
        <v>3</v>
      </c>
      <c r="C23" s="8" t="s">
        <v>24</v>
      </c>
    </row>
    <row r="24" spans="1:3" ht="60">
      <c r="A24" s="9">
        <v>22</v>
      </c>
      <c r="B24" s="6" t="s">
        <v>5</v>
      </c>
      <c r="C24" s="10" t="s">
        <v>25</v>
      </c>
    </row>
    <row r="25" spans="1:3" ht="48">
      <c r="A25" s="7">
        <v>23</v>
      </c>
      <c r="B25" s="5" t="s">
        <v>2</v>
      </c>
      <c r="C25" s="11" t="s">
        <v>26</v>
      </c>
    </row>
    <row r="26" spans="1:3">
      <c r="A26" s="9">
        <v>24</v>
      </c>
      <c r="B26" s="6" t="s">
        <v>3</v>
      </c>
      <c r="C26" s="14"/>
    </row>
    <row r="27" spans="1:3" ht="12.75" thickBot="1">
      <c r="A27" s="15">
        <v>25</v>
      </c>
      <c r="B27" s="16" t="s">
        <v>3</v>
      </c>
      <c r="C27" s="17"/>
    </row>
  </sheetData>
  <mergeCells count="1">
    <mergeCell ref="A1:C1"/>
  </mergeCells>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G34"/>
  <sheetViews>
    <sheetView tabSelected="1" workbookViewId="0">
      <pane ySplit="2" topLeftCell="A18" activePane="bottomLeft" state="frozen"/>
      <selection pane="bottomLeft" activeCell="C21" sqref="C21"/>
    </sheetView>
  </sheetViews>
  <sheetFormatPr defaultRowHeight="12"/>
  <cols>
    <col min="1" max="1" width="8.42578125" style="3" bestFit="1" customWidth="1"/>
    <col min="2" max="2" width="7" style="1" bestFit="1" customWidth="1"/>
    <col min="3" max="3" width="151" style="1" customWidth="1"/>
    <col min="4" max="16384" width="9.140625" style="1"/>
  </cols>
  <sheetData>
    <row r="1" spans="1:7" ht="12.75" thickBot="1">
      <c r="A1" s="30" t="s">
        <v>27</v>
      </c>
      <c r="B1" s="31"/>
      <c r="C1" s="32"/>
      <c r="E1" s="2"/>
      <c r="F1" s="2"/>
      <c r="G1" s="2"/>
    </row>
    <row r="2" spans="1:7">
      <c r="A2" s="18" t="s">
        <v>0</v>
      </c>
      <c r="B2" s="19" t="s">
        <v>1</v>
      </c>
      <c r="C2" s="4" t="s">
        <v>7</v>
      </c>
      <c r="D2" s="2"/>
      <c r="E2" s="2"/>
      <c r="F2" s="2"/>
      <c r="G2" s="2"/>
    </row>
    <row r="3" spans="1:7" ht="27" customHeight="1">
      <c r="A3" s="7">
        <v>26</v>
      </c>
      <c r="B3" s="5" t="s">
        <v>3</v>
      </c>
      <c r="C3" s="20" t="s">
        <v>28</v>
      </c>
      <c r="D3" s="33" t="s">
        <v>34</v>
      </c>
    </row>
    <row r="4" spans="1:7" ht="60">
      <c r="A4" s="9">
        <v>27</v>
      </c>
      <c r="B4" s="6" t="s">
        <v>9</v>
      </c>
      <c r="C4" s="10" t="s">
        <v>29</v>
      </c>
      <c r="D4" s="33"/>
    </row>
    <row r="5" spans="1:7">
      <c r="A5" s="7">
        <v>28</v>
      </c>
      <c r="B5" s="5" t="s">
        <v>9</v>
      </c>
      <c r="C5" s="11" t="s">
        <v>30</v>
      </c>
      <c r="D5" s="33"/>
    </row>
    <row r="6" spans="1:7" ht="56.25">
      <c r="A6" s="9">
        <v>29</v>
      </c>
      <c r="B6" s="6" t="s">
        <v>3</v>
      </c>
      <c r="C6" s="12" t="s">
        <v>31</v>
      </c>
      <c r="D6" s="33"/>
    </row>
    <row r="7" spans="1:7" ht="45">
      <c r="A7" s="7">
        <v>30</v>
      </c>
      <c r="B7" s="5" t="s">
        <v>5</v>
      </c>
      <c r="C7" s="13" t="s">
        <v>32</v>
      </c>
      <c r="D7" s="33"/>
    </row>
    <row r="8" spans="1:7" ht="36">
      <c r="A8" s="9">
        <v>31</v>
      </c>
      <c r="B8" s="6" t="s">
        <v>9</v>
      </c>
      <c r="C8" s="22" t="s">
        <v>79</v>
      </c>
      <c r="D8" s="33"/>
    </row>
    <row r="9" spans="1:7" ht="144">
      <c r="A9" s="7">
        <v>32</v>
      </c>
      <c r="B9" s="5" t="s">
        <v>2</v>
      </c>
      <c r="C9" s="20" t="s">
        <v>33</v>
      </c>
      <c r="D9" s="33"/>
    </row>
    <row r="10" spans="1:7">
      <c r="A10" s="9">
        <v>33</v>
      </c>
      <c r="B10" s="6" t="s">
        <v>3</v>
      </c>
      <c r="C10" s="10"/>
      <c r="D10" s="34" t="s">
        <v>35</v>
      </c>
    </row>
    <row r="11" spans="1:7" ht="84">
      <c r="A11" s="7">
        <v>34</v>
      </c>
      <c r="B11" s="5" t="s">
        <v>5</v>
      </c>
      <c r="C11" s="11" t="s">
        <v>37</v>
      </c>
      <c r="D11" s="34"/>
    </row>
    <row r="12" spans="1:7" ht="132">
      <c r="A12" s="9">
        <v>35</v>
      </c>
      <c r="B12" s="6" t="s">
        <v>3</v>
      </c>
      <c r="C12" s="10" t="s">
        <v>38</v>
      </c>
      <c r="D12" s="34"/>
    </row>
    <row r="13" spans="1:7" ht="240">
      <c r="A13" s="7">
        <v>36</v>
      </c>
      <c r="B13" s="5" t="s">
        <v>39</v>
      </c>
      <c r="C13" s="11" t="s">
        <v>40</v>
      </c>
      <c r="D13" s="34"/>
    </row>
    <row r="14" spans="1:7" ht="144">
      <c r="A14" s="9">
        <v>37</v>
      </c>
      <c r="B14" s="6" t="s">
        <v>3</v>
      </c>
      <c r="C14" s="10" t="s">
        <v>41</v>
      </c>
      <c r="D14" s="34"/>
    </row>
    <row r="15" spans="1:7" ht="24">
      <c r="A15" s="7">
        <v>38</v>
      </c>
      <c r="B15" s="5" t="s">
        <v>9</v>
      </c>
      <c r="C15" s="20" t="s">
        <v>61</v>
      </c>
      <c r="D15" s="34"/>
    </row>
    <row r="16" spans="1:7" ht="204">
      <c r="A16" s="9">
        <v>39</v>
      </c>
      <c r="B16" s="6" t="s">
        <v>2</v>
      </c>
      <c r="C16" s="29" t="s">
        <v>64</v>
      </c>
      <c r="D16" s="34"/>
    </row>
    <row r="17" spans="1:3">
      <c r="A17" s="7">
        <v>40</v>
      </c>
      <c r="B17" s="5" t="s">
        <v>3</v>
      </c>
      <c r="C17" s="8" t="s">
        <v>65</v>
      </c>
    </row>
    <row r="18" spans="1:3">
      <c r="A18" s="9">
        <v>41</v>
      </c>
      <c r="B18" s="6" t="s">
        <v>2</v>
      </c>
      <c r="C18" s="14" t="s">
        <v>66</v>
      </c>
    </row>
    <row r="19" spans="1:3">
      <c r="A19" s="7">
        <v>42</v>
      </c>
      <c r="B19" s="5" t="s">
        <v>3</v>
      </c>
      <c r="C19" s="11" t="s">
        <v>67</v>
      </c>
    </row>
    <row r="20" spans="1:3">
      <c r="A20" s="9">
        <v>43</v>
      </c>
      <c r="B20" s="6" t="s">
        <v>3</v>
      </c>
      <c r="C20" s="10" t="s">
        <v>68</v>
      </c>
    </row>
    <row r="21" spans="1:3" ht="120">
      <c r="A21" s="7">
        <v>44</v>
      </c>
      <c r="B21" s="5" t="s">
        <v>9</v>
      </c>
      <c r="C21" s="21" t="s">
        <v>69</v>
      </c>
    </row>
    <row r="22" spans="1:3">
      <c r="A22" s="9">
        <v>45</v>
      </c>
      <c r="B22" s="6" t="s">
        <v>5</v>
      </c>
      <c r="C22" s="10" t="s">
        <v>70</v>
      </c>
    </row>
    <row r="23" spans="1:3">
      <c r="A23" s="7">
        <v>46</v>
      </c>
      <c r="B23" s="5" t="s">
        <v>5</v>
      </c>
      <c r="C23" s="8" t="s">
        <v>71</v>
      </c>
    </row>
    <row r="24" spans="1:3">
      <c r="A24" s="9">
        <v>47</v>
      </c>
      <c r="B24" s="6" t="s">
        <v>2</v>
      </c>
      <c r="C24" s="10" t="s">
        <v>72</v>
      </c>
    </row>
    <row r="25" spans="1:3">
      <c r="A25" s="7">
        <v>48</v>
      </c>
      <c r="B25" s="5" t="s">
        <v>5</v>
      </c>
      <c r="C25" s="11" t="s">
        <v>73</v>
      </c>
    </row>
    <row r="26" spans="1:3" ht="36">
      <c r="A26" s="9">
        <v>49</v>
      </c>
      <c r="B26" s="6" t="s">
        <v>5</v>
      </c>
      <c r="C26" s="10" t="s">
        <v>74</v>
      </c>
    </row>
    <row r="27" spans="1:3" ht="12.75" thickBot="1">
      <c r="A27" s="15">
        <v>50</v>
      </c>
      <c r="B27" s="16" t="s">
        <v>2</v>
      </c>
      <c r="C27" s="17" t="s">
        <v>75</v>
      </c>
    </row>
    <row r="34" spans="2:2">
      <c r="B34" s="23"/>
    </row>
  </sheetData>
  <mergeCells count="3">
    <mergeCell ref="A1:C1"/>
    <mergeCell ref="D3:D9"/>
    <mergeCell ref="D10:D16"/>
  </mergeCells>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G15"/>
  <sheetViews>
    <sheetView workbookViewId="0">
      <selection activeCell="E3" sqref="E3"/>
    </sheetView>
  </sheetViews>
  <sheetFormatPr defaultRowHeight="15"/>
  <cols>
    <col min="1" max="1" width="23.85546875" bestFit="1" customWidth="1"/>
    <col min="2" max="2" width="11.7109375" bestFit="1" customWidth="1"/>
    <col min="4" max="4" width="21" bestFit="1" customWidth="1"/>
    <col min="5" max="5" width="12.7109375" bestFit="1" customWidth="1"/>
    <col min="7" max="7" width="11.5703125" bestFit="1" customWidth="1"/>
  </cols>
  <sheetData>
    <row r="1" spans="1:7">
      <c r="A1" s="35" t="s">
        <v>63</v>
      </c>
      <c r="B1" s="35"/>
      <c r="E1" s="24"/>
    </row>
    <row r="2" spans="1:7">
      <c r="A2" t="s">
        <v>48</v>
      </c>
      <c r="B2" s="24">
        <v>3000000</v>
      </c>
      <c r="D2" s="26" t="s">
        <v>49</v>
      </c>
      <c r="E2" s="24"/>
    </row>
    <row r="3" spans="1:7">
      <c r="A3" t="s">
        <v>47</v>
      </c>
      <c r="B3">
        <v>5.75</v>
      </c>
      <c r="D3" t="s">
        <v>52</v>
      </c>
      <c r="E3" s="24">
        <f>B2*B3</f>
        <v>17250000</v>
      </c>
      <c r="G3" s="25"/>
    </row>
    <row r="4" spans="1:7">
      <c r="A4" t="s">
        <v>42</v>
      </c>
      <c r="B4" s="24">
        <v>4800000</v>
      </c>
      <c r="D4" t="s">
        <v>50</v>
      </c>
      <c r="E4" s="27">
        <f>B2*(B12+(B11*B13))</f>
        <v>7500000</v>
      </c>
    </row>
    <row r="5" spans="1:7">
      <c r="A5" s="24" t="s">
        <v>53</v>
      </c>
      <c r="B5" s="24">
        <v>3600000</v>
      </c>
      <c r="D5" t="s">
        <v>51</v>
      </c>
      <c r="E5" s="24">
        <f>+E3-E4</f>
        <v>9750000</v>
      </c>
    </row>
    <row r="6" spans="1:7">
      <c r="A6" t="s">
        <v>43</v>
      </c>
      <c r="B6" s="24">
        <v>1800000</v>
      </c>
      <c r="D6" t="s">
        <v>54</v>
      </c>
      <c r="E6" s="24">
        <f>B5*((1-B11)*(B6/B5))</f>
        <v>450000</v>
      </c>
    </row>
    <row r="7" spans="1:7">
      <c r="A7" t="s">
        <v>44</v>
      </c>
      <c r="B7" s="24">
        <v>7650000</v>
      </c>
      <c r="D7" t="s">
        <v>55</v>
      </c>
      <c r="E7" s="27">
        <f>B5*(B14+B15)</f>
        <v>8070000</v>
      </c>
    </row>
    <row r="8" spans="1:7">
      <c r="A8" t="s">
        <v>45</v>
      </c>
      <c r="B8" s="24">
        <v>5460000</v>
      </c>
      <c r="D8" s="26" t="s">
        <v>56</v>
      </c>
      <c r="E8" s="28">
        <f>+E5-E6-E7</f>
        <v>1230000</v>
      </c>
    </row>
    <row r="9" spans="1:7">
      <c r="A9" t="s">
        <v>46</v>
      </c>
      <c r="B9" s="24">
        <v>2610000</v>
      </c>
    </row>
    <row r="11" spans="1:7">
      <c r="A11" t="s">
        <v>62</v>
      </c>
      <c r="B11">
        <f>B5/B4</f>
        <v>0.75</v>
      </c>
    </row>
    <row r="12" spans="1:7">
      <c r="A12" t="s">
        <v>57</v>
      </c>
      <c r="B12">
        <f>B7/B5</f>
        <v>2.125</v>
      </c>
    </row>
    <row r="13" spans="1:7">
      <c r="A13" t="s">
        <v>58</v>
      </c>
      <c r="B13">
        <f>B6/B5</f>
        <v>0.5</v>
      </c>
      <c r="E13" s="24"/>
    </row>
    <row r="14" spans="1:7">
      <c r="A14" t="s">
        <v>59</v>
      </c>
      <c r="B14" s="24">
        <f>B8/B5</f>
        <v>1.5166666666666666</v>
      </c>
    </row>
    <row r="15" spans="1:7">
      <c r="A15" t="s">
        <v>60</v>
      </c>
      <c r="B15">
        <f>B9/B5</f>
        <v>0.72499999999999998</v>
      </c>
      <c r="E15" s="24"/>
    </row>
  </sheetData>
  <mergeCells count="1">
    <mergeCell ref="A1:B1"/>
  </mergeCells>
  <pageMargins left="0.7" right="0.7" top="0.75" bottom="0.75" header="0.3" footer="0.3"/>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3</vt:i4>
      </vt:variant>
    </vt:vector>
  </HeadingPairs>
  <TitlesOfParts>
    <vt:vector size="3" baseType="lpstr">
      <vt:lpstr>Parte I</vt:lpstr>
      <vt:lpstr>Parte II</vt:lpstr>
      <vt:lpstr>CA Q.38</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2006-10-20T13:27:00Z</dcterms:created>
  <dcterms:modified xsi:type="dcterms:W3CDTF">2012-02-06T14:33:52Z</dcterms:modified>
</cp:coreProperties>
</file>