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5195" windowHeight="8700"/>
  </bookViews>
  <sheets>
    <sheet name="Estimativa IRC" sheetId="1" r:id="rId1"/>
  </sheets>
  <externalReferences>
    <externalReference r:id="rId2"/>
  </externalReferences>
  <calcPr calcId="125725" iterateCount="1"/>
</workbook>
</file>

<file path=xl/calcChain.xml><?xml version="1.0" encoding="utf-8"?>
<calcChain xmlns="http://schemas.openxmlformats.org/spreadsheetml/2006/main">
  <c r="D5" i="1"/>
  <c r="F5"/>
  <c r="F12" s="1"/>
  <c r="F58" s="1"/>
  <c r="D83" s="1"/>
  <c r="F6"/>
  <c r="F7"/>
  <c r="F8"/>
  <c r="F9"/>
  <c r="F10"/>
  <c r="F11"/>
  <c r="G12"/>
  <c r="F14"/>
  <c r="D15"/>
  <c r="F15" s="1"/>
  <c r="F16"/>
  <c r="F17"/>
  <c r="F18"/>
  <c r="F19"/>
  <c r="F20"/>
  <c r="F21"/>
  <c r="F22"/>
  <c r="D23"/>
  <c r="F23"/>
  <c r="F24"/>
  <c r="F25"/>
  <c r="D26"/>
  <c r="F26"/>
  <c r="F27"/>
  <c r="F28"/>
  <c r="D29"/>
  <c r="F29"/>
  <c r="D30"/>
  <c r="F30"/>
  <c r="F31"/>
  <c r="F32"/>
  <c r="D33"/>
  <c r="F33"/>
  <c r="F34"/>
  <c r="C35"/>
  <c r="F35"/>
  <c r="C36"/>
  <c r="F36"/>
  <c r="C37"/>
  <c r="F37"/>
  <c r="C38"/>
  <c r="F38"/>
  <c r="C39"/>
  <c r="F39"/>
  <c r="C40"/>
  <c r="F40"/>
  <c r="C41"/>
  <c r="F41"/>
  <c r="C42"/>
  <c r="F42"/>
  <c r="C43"/>
  <c r="F43"/>
  <c r="C44"/>
  <c r="F44"/>
  <c r="C45"/>
  <c r="F45"/>
  <c r="C46"/>
  <c r="F46"/>
  <c r="C47"/>
  <c r="F47"/>
  <c r="C48"/>
  <c r="F48"/>
  <c r="C49"/>
  <c r="F49"/>
  <c r="C50"/>
  <c r="F50"/>
  <c r="C51"/>
  <c r="F51"/>
  <c r="C52"/>
  <c r="F52"/>
  <c r="C53"/>
  <c r="F53"/>
  <c r="C54"/>
  <c r="F54"/>
  <c r="C55"/>
  <c r="F55"/>
  <c r="C56"/>
  <c r="F56"/>
  <c r="F57"/>
  <c r="G58"/>
  <c r="F60"/>
  <c r="C61"/>
  <c r="F61"/>
  <c r="C62"/>
  <c r="F62"/>
  <c r="C63"/>
  <c r="F63"/>
  <c r="C64"/>
  <c r="F64"/>
  <c r="C65"/>
  <c r="F65"/>
  <c r="C66"/>
  <c r="F66"/>
  <c r="C67"/>
  <c r="F67"/>
  <c r="C68"/>
  <c r="F68"/>
  <c r="C69"/>
  <c r="F69"/>
  <c r="C70"/>
  <c r="F70"/>
  <c r="C71"/>
  <c r="F71"/>
  <c r="C72"/>
  <c r="F72"/>
  <c r="C73"/>
  <c r="F73"/>
  <c r="C74"/>
  <c r="F74"/>
  <c r="C75"/>
  <c r="F75"/>
  <c r="C76"/>
  <c r="F76"/>
  <c r="C77"/>
  <c r="F77"/>
  <c r="C78"/>
  <c r="F78"/>
  <c r="C79"/>
  <c r="F79"/>
  <c r="C80"/>
  <c r="F80"/>
  <c r="C81"/>
  <c r="F81"/>
  <c r="F82"/>
  <c r="G82"/>
  <c r="G83"/>
  <c r="G85" s="1"/>
  <c r="F84"/>
  <c r="F88"/>
  <c r="F93" s="1"/>
  <c r="F89"/>
  <c r="F90"/>
  <c r="F91"/>
  <c r="F92"/>
  <c r="G93"/>
  <c r="G99" s="1"/>
  <c r="G117" s="1"/>
  <c r="F96"/>
  <c r="F97"/>
  <c r="G97"/>
  <c r="F101"/>
  <c r="F102"/>
  <c r="F104"/>
  <c r="F105"/>
  <c r="F107"/>
  <c r="F108"/>
  <c r="D109"/>
  <c r="F109" s="1"/>
  <c r="D110"/>
  <c r="F110" s="1"/>
  <c r="D121"/>
  <c r="D130" s="1"/>
  <c r="D111" s="1"/>
  <c r="F111" s="1"/>
  <c r="D123"/>
  <c r="D126"/>
  <c r="F126" s="1"/>
  <c r="G126" s="1"/>
  <c r="D127"/>
  <c r="D129"/>
  <c r="F129" s="1"/>
  <c r="G129" s="1"/>
  <c r="G112"/>
  <c r="F113"/>
  <c r="F114"/>
  <c r="G118"/>
  <c r="F122"/>
  <c r="F123"/>
  <c r="G123" s="1"/>
  <c r="F124"/>
  <c r="G124" s="1"/>
  <c r="F125"/>
  <c r="F127"/>
  <c r="F128"/>
  <c r="F83" l="1"/>
  <c r="J83" s="1"/>
  <c r="D85"/>
  <c r="F85" s="1"/>
  <c r="D86" s="1"/>
  <c r="F86" s="1"/>
  <c r="D103"/>
  <c r="F103" s="1"/>
  <c r="F112"/>
  <c r="F121"/>
  <c r="F130" l="1"/>
  <c r="G121"/>
  <c r="G130" s="1"/>
  <c r="F99"/>
  <c r="F117" s="1"/>
  <c r="F118"/>
  <c r="J118"/>
</calcChain>
</file>

<file path=xl/sharedStrings.xml><?xml version="1.0" encoding="utf-8"?>
<sst xmlns="http://schemas.openxmlformats.org/spreadsheetml/2006/main" count="142" uniqueCount="128">
  <si>
    <t>07</t>
  </si>
  <si>
    <t>Código</t>
  </si>
  <si>
    <t>MAZARS</t>
  </si>
  <si>
    <t>CLIENTE</t>
  </si>
  <si>
    <t>Observações</t>
  </si>
  <si>
    <t>Base</t>
  </si>
  <si>
    <t>Taxa</t>
  </si>
  <si>
    <t>Valor</t>
  </si>
  <si>
    <t>Resultado líquido do exercício</t>
  </si>
  <si>
    <t>Variações patrimoniais positivas não reflectidas no resultado líquido do período (art.º 21.º) e quota-parte do subsídio respeitante a activos fixos tangíveis não depreciáveis e activos intangíveis com vida útil indefinida [art.º 22.º,n.º 1, al. B)]</t>
  </si>
  <si>
    <t>Variações patrimoniais positivas (regime transitório previsto no art.º 5.º, n.ºs 1, 5 e 6 do DL 159/2009, de 13/7)</t>
  </si>
  <si>
    <t>Variações patrimoniais negativas não reflectidas no resultado líquido do período (art.º 24.º)</t>
  </si>
  <si>
    <t>Variações patrimoniais negativas (regime transitório previsto no art.º 5.º, n.ºs 1, 5 e 6 do DL 159/2009, de 13/7)</t>
  </si>
  <si>
    <t>Alteração do regime fiscal dos contratos de construção (correcções positivas)</t>
  </si>
  <si>
    <t>Alteração do regime fiscal dos contratos de construção (correcções negativas)</t>
  </si>
  <si>
    <t>SOMA (campos 701 + 702 + 703 - 704 - 705 + 706 - 707)</t>
  </si>
  <si>
    <t>A ACRESCER</t>
  </si>
  <si>
    <t>Matéria colectável / lucro tributável imputado por sociedades transparentes, ACE ou AEIE (art.º 6.º)</t>
  </si>
  <si>
    <t>Correcções relativas a períodos de tributação anteriores (art.º 18.º, n.º 2)</t>
  </si>
  <si>
    <t>Rubrica 6881</t>
  </si>
  <si>
    <t>Vendas e prestações de serviços com pagamento diferido: diferença entre a quantia nominal da contraprestação e o justo valor (art.º 18.º, n.º 5)</t>
  </si>
  <si>
    <t>Anulação dos efeitos do método da equivalência patrimonial (art. 18.º, n.º 8)</t>
  </si>
  <si>
    <t>Ajustamentos não dedutíveis decorrentes da aplicação do justo valor (art.º 18.º, n.º 9)</t>
  </si>
  <si>
    <t>Pagamentos com base em acções (art.º 18.º, n-º 11)</t>
  </si>
  <si>
    <t>Gastos de benefícios de cessação de emprego, benefícios de reforma e outros bebenfícios pós-emprego ou a longo prazo dos empregados (art.18.º, n.º 12)</t>
  </si>
  <si>
    <t>Gastos não documentados (art.º 23.º, n-º 1)</t>
  </si>
  <si>
    <t>Gastos suportados com a transmissão onerosa de partes de capital (art.º 23.º, n.ºs 3, 4 e 1ª parte do n.º 5)</t>
  </si>
  <si>
    <t>Ajustamentos em inventários para além dos limites legais (art.º 28.º) e perdas por imparidade em créditos não fiscalmente dedutíveis ou para além dos limites legais (art.º 35.º)</t>
  </si>
  <si>
    <t>Rubrica 652</t>
  </si>
  <si>
    <t>Depreciações e amortizações (art.º 34.º, n.º 1), perdas por imparidade de activos depreciáveis ou amortizáveis (art.º 35.º, nº4) e desvalorizações excepcionais (art.º 38.º), não aceites como gastos</t>
  </si>
  <si>
    <t>40% do aumento das depreciações dos activos fixos tangíveis em resultado de reavaliação fiscal (art.º 15.º, n.º 2 do D.R. 25/2009, DE 14/9)</t>
  </si>
  <si>
    <t>Provisões não dedutíveis ou para além dos limites legais (art.ºs 19.º, n.º 3 e 39.º) e perdas por imparidade fiscalmente não dedutíveis de activos financeiros</t>
  </si>
  <si>
    <t>Rubrica 653</t>
  </si>
  <si>
    <t>Créditos incobráveis não aceites como gastos (art.º 41.º)</t>
  </si>
  <si>
    <t>Realizações de utilidade social não dedutíveis (art.º 43.º)</t>
  </si>
  <si>
    <t>IRC e outros impostos que directa ou indirectamente incidam sobre os lucros [art.º 45.º, n.º 1, al. A)]</t>
  </si>
  <si>
    <t>Impostos diferidos [art.º 45.º, n.º 1, al. a)]</t>
  </si>
  <si>
    <t>Encargos evidenciados em documentos emitidos por sujeitos passivos com NIF inexistente ou inválido ou por sujeitos passivos cessados oficiosamente [art.º 45.º, n-º 1, al. b)]</t>
  </si>
  <si>
    <t>Impostos e outros encargos que incidam sobre terceiros que o sujeito passivo não esteja legalmente autorizado a suportar [art.º 45.º, n-º 1, alínea c)]</t>
  </si>
  <si>
    <t>Multas, coimas, juros compensatórios e demais encargos pela prática de infracções [art.º 45.º, n.º1, al. D)]</t>
  </si>
  <si>
    <t>Rubrica 68881 + rubrica 6913</t>
  </si>
  <si>
    <t>Indemnizações por eventos seguráveis [art.º 45.º, nº.1, al.e)]</t>
  </si>
  <si>
    <t>Ajudas de custo e encargos com compensação pela deslocação em viatura própria do trabalhador [art.º 45.º, nº.1, al.f)]</t>
  </si>
  <si>
    <t>Encargos não devidamente documentados [art.º 45.º, n-º1, al. g)]</t>
  </si>
  <si>
    <t>Encargos com o aluguer de viaturas sem condutor [art.º 45.º, n-º1, al. h)]</t>
  </si>
  <si>
    <t>Encargos com combustíveis [art.º 45.º, n-º1, al. i)]</t>
  </si>
  <si>
    <t>Juros de suprimentos [art.º 45.º, n-º1, al. j)]</t>
  </si>
  <si>
    <t>Gastos não dedutíveis relativos à participação nos lucros por membros dos órgãos sociais [art.º 45.º, n-º1, al. n)]</t>
  </si>
  <si>
    <t>Menos-valias contabilisticas</t>
  </si>
  <si>
    <t>50% de outras perdas relativas a partes de capital ou outras componentes do capital próprio (art.º 45.º, n-º 3, parte final)</t>
  </si>
  <si>
    <t>Mais-valia fiscal resultante de mudanças no modelo de valorização [art.º 46.º, n-º5, al. b)]</t>
  </si>
  <si>
    <t>Diferença positiva entre as mais-valias e as menos-valias fiscais sem intenção de reinvestimento (art.º 46.º)</t>
  </si>
  <si>
    <t>50% da diferença positiva entre as mais-valias e as menos-valias fiscais com intenção expressa de reinvestimento (art.º 48.º, n-ºs 1,4 e 5)</t>
  </si>
  <si>
    <t>Acréscimos por não reinvestimento ou pela não manutenção das partes de capital na titularidade do adquirente (art.º 48.º, n-ºs 6 e 7)</t>
  </si>
  <si>
    <t>Mais-valias fiscais - regime transitório [art.º 7.º, n.º 7, al. B) da Lei n.º 30-G/2000, de 29 de Dezembro e o art.º 32.º, n.º  da Lei n-º 109-B/2001 , de 27 de Dezembro]</t>
  </si>
  <si>
    <t>Correcções relativas a instrumentos financeiros derivados (art.º 49.º)</t>
  </si>
  <si>
    <t>Correcções relativas a preços de transferência (art.º 63.º, n-º 8)</t>
  </si>
  <si>
    <t>Diferença positiva entre o valor patrimonial tributário definitivo do imóvel e o valor constante do contrato [art.º 64.º, n.º 3 al. a)]</t>
  </si>
  <si>
    <t>Pagamentos a entidades não residentes sujeitas a um regime fiscal privilegiado (art.º 65.º)</t>
  </si>
  <si>
    <t>Imputação de lucros de sociedade não residentes sujeitas a um regime fiscal privilegiado (art.º 66.º)</t>
  </si>
  <si>
    <t>Subcapitalização (art.º 67.º, n.º1)</t>
  </si>
  <si>
    <t>Correcção nos casos de crédito de imposto e retenção na fonte (art.º 68.º)</t>
  </si>
  <si>
    <t>Correcções resultantes da opção pelo regime especial aplicável às fusões, cisões, entradas de activos e pernutas de partes sociais (art.ºs 74.º, 76.º e 77.º)</t>
  </si>
  <si>
    <t>Donativos não previstos ou além dos limites legais (art.º 62.º e 65.º do EBF e Estatuto do Mecenato Cientifico)</t>
  </si>
  <si>
    <t>SOMA (campos 708 a 752)</t>
  </si>
  <si>
    <t>A DEDUZIR</t>
  </si>
  <si>
    <t>Despesas ou encargos de projecção económica plurianual contabilizados como gasto na vigência do POC e ainda não aceites fiscalmente [art.º 22.º al. f) do DR 25/2009, de 14/9]</t>
  </si>
  <si>
    <t>Prejuízo fiscal imputado por ACE ou AEIE (art.º 6.º)</t>
  </si>
  <si>
    <t>Vendas e prestações de serviços com pagamento diferido: rédito de juros (art.º 18.º, n.º 5)</t>
  </si>
  <si>
    <t>Ajustamentos não tributáveis decorrentes da aplicação do justo valor (art.º 18.º, n.º 9)</t>
  </si>
  <si>
    <t>Pagamento ou colocação à disposição dos beneficiários de benefícios de cessação de emprego, benefícios de reforma e outros bebenfícios pós-emprego ou a longo prazo dos empregados (art.18.º, n.º 12)</t>
  </si>
  <si>
    <t>Reversão de ajustamentos em inventários tributados (art.º 28.º, n.º 3) e de perdas por imparidade tributadas (art.º 35.º, n.º 3)</t>
  </si>
  <si>
    <t>Depreciação e amortizações tributadas em períodos de tributação anteriores (art.º 20.º do D.R. 25/2009, de 14/9) e dedução da quota-parte das perdas por imparidade de activos depreciáveis ou amortizáveis não aceites fiscalmente como desvalorizações excepc</t>
  </si>
  <si>
    <t>Reversão de provisões tributadas art.ºs 19.º, n.º 3 e 39.º, n.º 4)</t>
  </si>
  <si>
    <t>Restituição de impostos não dedutíveis e excesso da estimativa para impostos</t>
  </si>
  <si>
    <t>Mais-valias contabilisticas</t>
  </si>
  <si>
    <t>50% da menos-valia fiscal resultante de mudanças no modelo de valorização [art.º 46.º, n.º 5, al.b) e artt.º 45.º, n.º 3, parte final] e 50% da diferença negativa entre as mais e as menos-valias de partes de capital ou outras componentes do capital própri</t>
  </si>
  <si>
    <t>Diferença negativa entre as mais e as menos-valias fiscais (art.º 46.º)</t>
  </si>
  <si>
    <t>Eliminação da dupla tributração económica dos lucros distribuídos (art.º 51.º)</t>
  </si>
  <si>
    <t>Correcção pelo adquirente do imóvel quando adopta o valor patrimonial tributário definitivo para a determinação do resultado tributável na respectiva transmissão [art.º 64.º, n.º 3, al. b)]</t>
  </si>
  <si>
    <t>Benefícios Fiscais</t>
  </si>
  <si>
    <t>SOMA (campos 754 a 775)</t>
  </si>
  <si>
    <t>09</t>
  </si>
  <si>
    <t>Lucro Tributável / Prejuízo Fiscal</t>
  </si>
  <si>
    <t>777 / 778</t>
  </si>
  <si>
    <t>Prejuizos fiscais a deduzir</t>
  </si>
  <si>
    <t>Matéria colectável</t>
  </si>
  <si>
    <t>Colecta</t>
  </si>
  <si>
    <t>12,5% / 25%</t>
  </si>
  <si>
    <t>Deduções</t>
  </si>
  <si>
    <t>Dupla tributação internacional (art.º 91.º)</t>
  </si>
  <si>
    <t>Pagamento especial por conta (art.º 93.º)</t>
  </si>
  <si>
    <t>Retenções na fonte</t>
  </si>
  <si>
    <t>Pagamentos por conta (art.º 105.º)</t>
  </si>
  <si>
    <t>Acréscimos</t>
  </si>
  <si>
    <t>Resultado da liquidação (art.º 92.º)</t>
  </si>
  <si>
    <t>IRC a pagar/(a receber)</t>
  </si>
  <si>
    <t>361 / 362</t>
  </si>
  <si>
    <t>IRC de períodos anteriores</t>
  </si>
  <si>
    <t>Reposição de benefícios fiscais</t>
  </si>
  <si>
    <t>Derrama</t>
  </si>
  <si>
    <t>Derrama estadual (art.º 87º-A)</t>
  </si>
  <si>
    <t>Pagamentos adicionais por conta (art.º 105.º-A)</t>
  </si>
  <si>
    <t>Tributação autónoma</t>
  </si>
  <si>
    <t xml:space="preserve">Despesas confidenciais </t>
  </si>
  <si>
    <t>Ajudas de custo</t>
  </si>
  <si>
    <t>Rubrica 63209</t>
  </si>
  <si>
    <t>Despesas de representação</t>
  </si>
  <si>
    <t>Rubrica 6266</t>
  </si>
  <si>
    <t>Encargos com viaturas ligeiras</t>
  </si>
  <si>
    <t>Juros compensatórios</t>
  </si>
  <si>
    <t>Juros de mora</t>
  </si>
  <si>
    <t>TOTAL A PAGAR (RECEBER)</t>
  </si>
  <si>
    <t>ESTIMATIVA DE IRC</t>
  </si>
  <si>
    <t>Combustíveis</t>
  </si>
  <si>
    <t>Rubrica 6242</t>
  </si>
  <si>
    <t>Amortizações</t>
  </si>
  <si>
    <t>Seguros</t>
  </si>
  <si>
    <t>Rubrica 62631311</t>
  </si>
  <si>
    <t>Locação operacional</t>
  </si>
  <si>
    <t>Juros locação financeira</t>
  </si>
  <si>
    <t>Portagens</t>
  </si>
  <si>
    <t>Rubrica 62511221</t>
  </si>
  <si>
    <t>Rendas e alugueres</t>
  </si>
  <si>
    <t>Rubrica  62611411</t>
  </si>
  <si>
    <t>Impostos</t>
  </si>
  <si>
    <t>Conservação</t>
  </si>
  <si>
    <t>Rubrica 6226113</t>
  </si>
</sst>
</file>

<file path=xl/styles.xml><?xml version="1.0" encoding="utf-8"?>
<styleSheet xmlns="http://schemas.openxmlformats.org/spreadsheetml/2006/main">
  <numFmts count="3">
    <numFmt numFmtId="176" formatCode="0.0%"/>
    <numFmt numFmtId="177" formatCode="#,##0;\(#,##0\);\-"/>
    <numFmt numFmtId="178" formatCode="#\ ###\ ##0;\(#\ ###\ ##0\);\-"/>
  </numFmts>
  <fonts count="27">
    <font>
      <sz val="10"/>
      <name val="Arial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name val="Garamond"/>
      <family val="1"/>
    </font>
    <font>
      <sz val="10"/>
      <name val="Arial"/>
      <family val="2"/>
    </font>
    <font>
      <sz val="9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8"/>
      <name val="Times New Roman"/>
      <family val="1"/>
    </font>
    <font>
      <sz val="8"/>
      <name val="Times New Roman"/>
      <family val="1"/>
    </font>
    <font>
      <sz val="11"/>
      <name val="Times New Roman"/>
      <family val="1"/>
    </font>
    <font>
      <b/>
      <sz val="8"/>
      <color indexed="10"/>
      <name val="Times New Roman"/>
      <family val="1"/>
    </font>
    <font>
      <b/>
      <u/>
      <sz val="8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8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4" applyNumberFormat="0" applyAlignment="0" applyProtection="0"/>
    <xf numFmtId="0" fontId="8" fillId="0" borderId="5" applyNumberFormat="0" applyFill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9" fillId="14" borderId="0" applyNumberFormat="0" applyBorder="0" applyAlignment="0" applyProtection="0"/>
    <xf numFmtId="0" fontId="10" fillId="7" borderId="4" applyNumberFormat="0" applyAlignment="0" applyProtection="0"/>
    <xf numFmtId="0" fontId="11" fillId="15" borderId="0" applyNumberFormat="0" applyBorder="0" applyAlignment="0" applyProtection="0"/>
    <xf numFmtId="0" fontId="12" fillId="7" borderId="0" applyNumberFormat="0" applyBorder="0" applyAlignment="0" applyProtection="0"/>
    <xf numFmtId="0" fontId="13" fillId="0" borderId="0"/>
    <xf numFmtId="0" fontId="14" fillId="0" borderId="0"/>
    <xf numFmtId="0" fontId="15" fillId="0" borderId="0"/>
    <xf numFmtId="0" fontId="14" fillId="4" borderId="6" applyNumberFormat="0" applyFont="0" applyAlignment="0" applyProtection="0"/>
    <xf numFmtId="9" fontId="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6" fillId="2" borderId="7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16" borderId="9" applyNumberFormat="0" applyAlignment="0" applyProtection="0"/>
  </cellStyleXfs>
  <cellXfs count="114">
    <xf numFmtId="0" fontId="0" fillId="0" borderId="0" xfId="0"/>
    <xf numFmtId="2" fontId="22" fillId="0" borderId="0" xfId="36" applyNumberFormat="1" applyFont="1" applyBorder="1" applyAlignment="1">
      <alignment horizontal="center" wrapText="1"/>
    </xf>
    <xf numFmtId="2" fontId="23" fillId="0" borderId="0" xfId="0" applyNumberFormat="1" applyFont="1" applyBorder="1" applyAlignment="1">
      <alignment wrapText="1"/>
    </xf>
    <xf numFmtId="0" fontId="24" fillId="0" borderId="0" xfId="0" applyFont="1"/>
    <xf numFmtId="0" fontId="22" fillId="0" borderId="0" xfId="36" applyFont="1" applyBorder="1"/>
    <xf numFmtId="0" fontId="23" fillId="0" borderId="0" xfId="36" applyFont="1" applyBorder="1"/>
    <xf numFmtId="4" fontId="23" fillId="0" borderId="0" xfId="36" applyNumberFormat="1" applyFont="1" applyBorder="1"/>
    <xf numFmtId="176" fontId="23" fillId="0" borderId="0" xfId="39" applyNumberFormat="1" applyFont="1" applyBorder="1"/>
    <xf numFmtId="4" fontId="23" fillId="0" borderId="0" xfId="36" applyNumberFormat="1" applyFont="1" applyBorder="1" applyAlignment="1">
      <alignment horizontal="center"/>
    </xf>
    <xf numFmtId="4" fontId="23" fillId="0" borderId="0" xfId="36" applyNumberFormat="1" applyFont="1" applyFill="1"/>
    <xf numFmtId="0" fontId="23" fillId="0" borderId="0" xfId="36" applyFont="1"/>
    <xf numFmtId="4" fontId="22" fillId="0" borderId="10" xfId="36" applyNumberFormat="1" applyFont="1" applyBorder="1" applyAlignment="1">
      <alignment horizontal="centerContinuous"/>
    </xf>
    <xf numFmtId="176" fontId="22" fillId="0" borderId="10" xfId="39" applyNumberFormat="1" applyFont="1" applyBorder="1" applyAlignment="1">
      <alignment horizontal="centerContinuous"/>
    </xf>
    <xf numFmtId="4" fontId="22" fillId="0" borderId="11" xfId="36" applyNumberFormat="1" applyFont="1" applyFill="1" applyBorder="1" applyAlignment="1">
      <alignment horizontal="centerContinuous"/>
    </xf>
    <xf numFmtId="4" fontId="22" fillId="17" borderId="12" xfId="36" applyNumberFormat="1" applyFont="1" applyFill="1" applyBorder="1" applyAlignment="1">
      <alignment horizontal="centerContinuous"/>
    </xf>
    <xf numFmtId="4" fontId="22" fillId="0" borderId="10" xfId="36" applyNumberFormat="1" applyFont="1" applyBorder="1" applyAlignment="1">
      <alignment horizontal="center"/>
    </xf>
    <xf numFmtId="176" fontId="22" fillId="0" borderId="12" xfId="39" applyNumberFormat="1" applyFont="1" applyBorder="1" applyAlignment="1">
      <alignment horizontal="center"/>
    </xf>
    <xf numFmtId="4" fontId="22" fillId="17" borderId="11" xfId="36" applyNumberFormat="1" applyFont="1" applyFill="1" applyBorder="1" applyAlignment="1">
      <alignment horizontal="center"/>
    </xf>
    <xf numFmtId="0" fontId="22" fillId="0" borderId="13" xfId="36" applyNumberFormat="1" applyFont="1" applyBorder="1"/>
    <xf numFmtId="0" fontId="23" fillId="0" borderId="14" xfId="36" applyNumberFormat="1" applyFont="1" applyBorder="1"/>
    <xf numFmtId="0" fontId="23" fillId="0" borderId="13" xfId="36" applyNumberFormat="1" applyFont="1" applyBorder="1" applyAlignment="1">
      <alignment horizontal="center"/>
    </xf>
    <xf numFmtId="4" fontId="23" fillId="0" borderId="14" xfId="36" applyNumberFormat="1" applyFont="1" applyFill="1" applyBorder="1"/>
    <xf numFmtId="176" fontId="23" fillId="0" borderId="13" xfId="39" applyNumberFormat="1" applyFont="1" applyBorder="1"/>
    <xf numFmtId="4" fontId="23" fillId="17" borderId="13" xfId="36" applyNumberFormat="1" applyFont="1" applyFill="1" applyBorder="1"/>
    <xf numFmtId="0" fontId="22" fillId="0" borderId="13" xfId="36" applyFont="1" applyBorder="1" applyAlignment="1">
      <alignment vertical="center" wrapText="1"/>
    </xf>
    <xf numFmtId="0" fontId="22" fillId="0" borderId="15" xfId="36" applyNumberFormat="1" applyFont="1" applyBorder="1"/>
    <xf numFmtId="0" fontId="23" fillId="0" borderId="0" xfId="36" applyNumberFormat="1" applyFont="1" applyBorder="1" applyAlignment="1">
      <alignment horizontal="left" wrapText="1"/>
    </xf>
    <xf numFmtId="0" fontId="23" fillId="0" borderId="15" xfId="36" applyNumberFormat="1" applyFont="1" applyBorder="1" applyAlignment="1">
      <alignment horizontal="center" vertical="center" wrapText="1"/>
    </xf>
    <xf numFmtId="4" fontId="23" fillId="0" borderId="0" xfId="36" applyNumberFormat="1" applyFont="1" applyFill="1" applyBorder="1" applyAlignment="1">
      <alignment horizontal="right" vertical="center"/>
    </xf>
    <xf numFmtId="176" fontId="23" fillId="0" borderId="15" xfId="39" applyNumberFormat="1" applyFont="1" applyBorder="1" applyAlignment="1">
      <alignment horizontal="right" vertical="center"/>
    </xf>
    <xf numFmtId="4" fontId="23" fillId="17" borderId="15" xfId="36" applyNumberFormat="1" applyFont="1" applyFill="1" applyBorder="1" applyAlignment="1">
      <alignment horizontal="right" vertical="center"/>
    </xf>
    <xf numFmtId="0" fontId="22" fillId="0" borderId="15" xfId="36" applyFont="1" applyBorder="1" applyAlignment="1">
      <alignment vertical="center" wrapText="1"/>
    </xf>
    <xf numFmtId="0" fontId="23" fillId="0" borderId="0" xfId="36" applyNumberFormat="1" applyFont="1" applyBorder="1"/>
    <xf numFmtId="0" fontId="23" fillId="0" borderId="15" xfId="36" applyNumberFormat="1" applyFont="1" applyBorder="1" applyAlignment="1">
      <alignment horizontal="center"/>
    </xf>
    <xf numFmtId="4" fontId="23" fillId="0" borderId="0" xfId="36" applyNumberFormat="1" applyFont="1" applyFill="1" applyBorder="1"/>
    <xf numFmtId="176" fontId="23" fillId="0" borderId="15" xfId="39" applyNumberFormat="1" applyFont="1" applyBorder="1"/>
    <xf numFmtId="4" fontId="23" fillId="17" borderId="15" xfId="36" applyNumberFormat="1" applyFont="1" applyFill="1" applyBorder="1"/>
    <xf numFmtId="0" fontId="23" fillId="0" borderId="15" xfId="36" applyFont="1" applyBorder="1" applyAlignment="1">
      <alignment horizontal="center"/>
    </xf>
    <xf numFmtId="0" fontId="23" fillId="0" borderId="15" xfId="36" applyFont="1" applyFill="1" applyBorder="1" applyAlignment="1">
      <alignment vertical="center" wrapText="1"/>
    </xf>
    <xf numFmtId="0" fontId="22" fillId="0" borderId="15" xfId="36" applyFont="1" applyBorder="1"/>
    <xf numFmtId="4" fontId="23" fillId="17" borderId="16" xfId="36" applyNumberFormat="1" applyFont="1" applyFill="1" applyBorder="1"/>
    <xf numFmtId="4" fontId="23" fillId="17" borderId="17" xfId="36" applyNumberFormat="1" applyFont="1" applyFill="1" applyBorder="1"/>
    <xf numFmtId="0" fontId="23" fillId="0" borderId="18" xfId="36" applyNumberFormat="1" applyFont="1" applyBorder="1"/>
    <xf numFmtId="0" fontId="23" fillId="0" borderId="17" xfId="36" applyNumberFormat="1" applyFont="1" applyBorder="1" applyAlignment="1">
      <alignment horizontal="center"/>
    </xf>
    <xf numFmtId="4" fontId="23" fillId="0" borderId="18" xfId="36" applyNumberFormat="1" applyFont="1" applyFill="1" applyBorder="1"/>
    <xf numFmtId="176" fontId="23" fillId="0" borderId="17" xfId="39" applyNumberFormat="1" applyFont="1" applyBorder="1"/>
    <xf numFmtId="4" fontId="23" fillId="17" borderId="11" xfId="36" applyNumberFormat="1" applyFont="1" applyFill="1" applyBorder="1"/>
    <xf numFmtId="176" fontId="23" fillId="0" borderId="15" xfId="39" applyNumberFormat="1" applyFont="1" applyBorder="1" applyAlignment="1">
      <alignment horizontal="center"/>
    </xf>
    <xf numFmtId="4" fontId="23" fillId="17" borderId="19" xfId="36" applyNumberFormat="1" applyFont="1" applyFill="1" applyBorder="1"/>
    <xf numFmtId="0" fontId="23" fillId="0" borderId="15" xfId="36" applyFont="1" applyBorder="1" applyAlignment="1">
      <alignment horizontal="center" vertical="center"/>
    </xf>
    <xf numFmtId="4" fontId="24" fillId="0" borderId="0" xfId="0" applyNumberFormat="1" applyFont="1"/>
    <xf numFmtId="4" fontId="23" fillId="0" borderId="19" xfId="36" applyNumberFormat="1" applyFont="1" applyFill="1" applyBorder="1"/>
    <xf numFmtId="4" fontId="23" fillId="17" borderId="19" xfId="36" applyNumberFormat="1" applyFont="1" applyFill="1" applyBorder="1" applyAlignment="1">
      <alignment horizontal="right" vertical="center"/>
    </xf>
    <xf numFmtId="0" fontId="23" fillId="0" borderId="20" xfId="36" applyNumberFormat="1" applyFont="1" applyBorder="1"/>
    <xf numFmtId="0" fontId="23" fillId="0" borderId="0" xfId="36" applyFont="1" applyBorder="1" applyAlignment="1">
      <alignment wrapText="1"/>
    </xf>
    <xf numFmtId="177" fontId="23" fillId="0" borderId="15" xfId="36" applyNumberFormat="1" applyFont="1" applyFill="1" applyBorder="1" applyAlignment="1">
      <alignment vertical="center" wrapText="1"/>
    </xf>
    <xf numFmtId="0" fontId="23" fillId="0" borderId="18" xfId="36" applyFont="1" applyBorder="1"/>
    <xf numFmtId="0" fontId="23" fillId="0" borderId="17" xfId="36" applyFont="1" applyBorder="1" applyAlignment="1">
      <alignment horizontal="center"/>
    </xf>
    <xf numFmtId="4" fontId="23" fillId="17" borderId="12" xfId="36" applyNumberFormat="1" applyFont="1" applyFill="1" applyBorder="1"/>
    <xf numFmtId="0" fontId="22" fillId="0" borderId="21" xfId="36" quotePrefix="1" applyNumberFormat="1" applyFont="1" applyBorder="1" applyAlignment="1">
      <alignment horizontal="center"/>
    </xf>
    <xf numFmtId="0" fontId="23" fillId="0" borderId="22" xfId="36" applyNumberFormat="1" applyFont="1" applyBorder="1"/>
    <xf numFmtId="4" fontId="23" fillId="0" borderId="0" xfId="36" applyNumberFormat="1" applyFont="1" applyFill="1" applyBorder="1" applyAlignment="1">
      <alignment horizontal="right"/>
    </xf>
    <xf numFmtId="4" fontId="23" fillId="17" borderId="23" xfId="36" applyNumberFormat="1" applyFont="1" applyFill="1" applyBorder="1"/>
    <xf numFmtId="0" fontId="22" fillId="0" borderId="22" xfId="36" applyNumberFormat="1" applyFont="1" applyBorder="1"/>
    <xf numFmtId="0" fontId="23" fillId="0" borderId="24" xfId="36" applyNumberFormat="1" applyFont="1" applyBorder="1"/>
    <xf numFmtId="0" fontId="22" fillId="0" borderId="24" xfId="36" applyNumberFormat="1" applyFont="1" applyBorder="1"/>
    <xf numFmtId="4" fontId="23" fillId="0" borderId="18" xfId="36" applyNumberFormat="1" applyFont="1" applyFill="1" applyBorder="1" applyAlignment="1">
      <alignment horizontal="right"/>
    </xf>
    <xf numFmtId="4" fontId="23" fillId="17" borderId="16" xfId="36" applyNumberFormat="1" applyFont="1" applyFill="1" applyBorder="1" applyAlignment="1">
      <alignment horizontal="right"/>
    </xf>
    <xf numFmtId="0" fontId="22" fillId="0" borderId="12" xfId="36" applyNumberFormat="1" applyFont="1" applyBorder="1" applyAlignment="1">
      <alignment horizontal="center"/>
    </xf>
    <xf numFmtId="4" fontId="23" fillId="0" borderId="23" xfId="36" applyNumberFormat="1" applyFont="1" applyFill="1" applyBorder="1"/>
    <xf numFmtId="176" fontId="23" fillId="0" borderId="13" xfId="39" applyNumberFormat="1" applyFont="1" applyBorder="1" applyAlignment="1">
      <alignment horizontal="center"/>
    </xf>
    <xf numFmtId="0" fontId="23" fillId="0" borderId="0" xfId="36" applyFont="1" applyBorder="1" applyAlignment="1">
      <alignment horizontal="left" indent="1"/>
    </xf>
    <xf numFmtId="4" fontId="23" fillId="0" borderId="0" xfId="36" quotePrefix="1" applyNumberFormat="1" applyFont="1" applyFill="1" applyBorder="1"/>
    <xf numFmtId="0" fontId="24" fillId="0" borderId="0" xfId="0" applyFont="1" applyFill="1"/>
    <xf numFmtId="0" fontId="23" fillId="0" borderId="24" xfId="36" applyNumberFormat="1" applyFont="1" applyFill="1" applyBorder="1"/>
    <xf numFmtId="0" fontId="23" fillId="0" borderId="15" xfId="36" applyNumberFormat="1" applyFont="1" applyFill="1" applyBorder="1" applyAlignment="1">
      <alignment horizontal="center"/>
    </xf>
    <xf numFmtId="176" fontId="23" fillId="0" borderId="15" xfId="39" applyNumberFormat="1" applyFont="1" applyFill="1" applyBorder="1" applyAlignment="1">
      <alignment horizontal="right"/>
    </xf>
    <xf numFmtId="2" fontId="23" fillId="0" borderId="15" xfId="36" applyNumberFormat="1" applyFont="1" applyFill="1" applyBorder="1" applyAlignment="1">
      <alignment vertical="center" wrapText="1"/>
    </xf>
    <xf numFmtId="4" fontId="24" fillId="0" borderId="0" xfId="0" applyNumberFormat="1" applyFont="1" applyFill="1"/>
    <xf numFmtId="176" fontId="23" fillId="0" borderId="15" xfId="39" applyNumberFormat="1" applyFont="1" applyBorder="1" applyAlignment="1">
      <alignment horizontal="right"/>
    </xf>
    <xf numFmtId="0" fontId="23" fillId="0" borderId="0" xfId="36" applyNumberFormat="1" applyFont="1" applyBorder="1" applyAlignment="1">
      <alignment horizontal="left"/>
    </xf>
    <xf numFmtId="4" fontId="23" fillId="0" borderId="19" xfId="36" applyNumberFormat="1" applyFont="1" applyFill="1" applyBorder="1" applyAlignment="1"/>
    <xf numFmtId="0" fontId="22" fillId="0" borderId="15" xfId="36" applyNumberFormat="1" applyFont="1" applyFill="1" applyBorder="1"/>
    <xf numFmtId="0" fontId="23" fillId="0" borderId="18" xfId="36" applyNumberFormat="1" applyFont="1" applyFill="1" applyBorder="1"/>
    <xf numFmtId="0" fontId="23" fillId="0" borderId="17" xfId="36" applyNumberFormat="1" applyFont="1" applyFill="1" applyBorder="1" applyAlignment="1">
      <alignment horizontal="center"/>
    </xf>
    <xf numFmtId="0" fontId="23" fillId="0" borderId="17" xfId="39" applyNumberFormat="1" applyFont="1" applyFill="1" applyBorder="1"/>
    <xf numFmtId="0" fontId="22" fillId="0" borderId="21" xfId="36" applyNumberFormat="1" applyFont="1" applyFill="1" applyBorder="1"/>
    <xf numFmtId="0" fontId="23" fillId="0" borderId="10" xfId="36" applyNumberFormat="1" applyFont="1" applyFill="1" applyBorder="1"/>
    <xf numFmtId="0" fontId="23" fillId="0" borderId="12" xfId="36" applyNumberFormat="1" applyFont="1" applyFill="1" applyBorder="1" applyAlignment="1">
      <alignment horizontal="center"/>
    </xf>
    <xf numFmtId="4" fontId="23" fillId="0" borderId="10" xfId="36" applyNumberFormat="1" applyFont="1" applyFill="1" applyBorder="1"/>
    <xf numFmtId="0" fontId="23" fillId="0" borderId="11" xfId="39" applyNumberFormat="1" applyFont="1" applyFill="1" applyBorder="1"/>
    <xf numFmtId="178" fontId="23" fillId="0" borderId="15" xfId="36" applyNumberFormat="1" applyFont="1" applyFill="1" applyBorder="1" applyAlignment="1">
      <alignment vertical="center" wrapText="1"/>
    </xf>
    <xf numFmtId="0" fontId="23" fillId="0" borderId="15" xfId="36" applyFont="1" applyBorder="1"/>
    <xf numFmtId="4" fontId="25" fillId="0" borderId="0" xfId="36" applyNumberFormat="1" applyFont="1" applyFill="1" applyBorder="1" applyAlignment="1">
      <alignment horizontal="right"/>
    </xf>
    <xf numFmtId="0" fontId="22" fillId="0" borderId="22" xfId="36" applyFont="1" applyBorder="1"/>
    <xf numFmtId="0" fontId="23" fillId="0" borderId="14" xfId="36" applyFont="1" applyBorder="1"/>
    <xf numFmtId="0" fontId="23" fillId="0" borderId="13" xfId="36" applyFont="1" applyBorder="1"/>
    <xf numFmtId="4" fontId="22" fillId="0" borderId="10" xfId="36" applyNumberFormat="1" applyFont="1" applyFill="1" applyBorder="1" applyAlignment="1">
      <alignment horizontal="center"/>
    </xf>
    <xf numFmtId="4" fontId="22" fillId="17" borderId="12" xfId="36" applyNumberFormat="1" applyFont="1" applyFill="1" applyBorder="1" applyAlignment="1">
      <alignment horizontal="center"/>
    </xf>
    <xf numFmtId="0" fontId="22" fillId="0" borderId="24" xfId="36" applyFont="1" applyBorder="1"/>
    <xf numFmtId="0" fontId="22" fillId="0" borderId="20" xfId="36" applyFont="1" applyBorder="1"/>
    <xf numFmtId="0" fontId="23" fillId="0" borderId="17" xfId="36" applyFont="1" applyBorder="1"/>
    <xf numFmtId="0" fontId="23" fillId="0" borderId="17" xfId="36" applyFont="1" applyBorder="1" applyAlignment="1">
      <alignment vertical="center" wrapText="1"/>
    </xf>
    <xf numFmtId="0" fontId="23" fillId="0" borderId="0" xfId="36" applyFont="1" applyBorder="1" applyAlignment="1">
      <alignment vertical="center" wrapText="1"/>
    </xf>
    <xf numFmtId="0" fontId="26" fillId="0" borderId="0" xfId="36" applyFont="1" applyBorder="1"/>
    <xf numFmtId="0" fontId="22" fillId="0" borderId="13" xfId="36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2" fillId="0" borderId="13" xfId="36" applyNumberFormat="1" applyFont="1" applyBorder="1" applyAlignment="1">
      <alignment horizontal="center" vertical="center" wrapText="1"/>
    </xf>
    <xf numFmtId="0" fontId="23" fillId="0" borderId="17" xfId="37" applyNumberFormat="1" applyFont="1" applyBorder="1" applyAlignment="1">
      <alignment horizontal="center" vertical="center" wrapText="1"/>
    </xf>
    <xf numFmtId="0" fontId="22" fillId="0" borderId="13" xfId="36" applyNumberFormat="1" applyFont="1" applyBorder="1" applyAlignment="1">
      <alignment horizontal="center" vertical="center" textRotation="90"/>
    </xf>
    <xf numFmtId="0" fontId="22" fillId="0" borderId="15" xfId="36" applyFont="1" applyBorder="1" applyAlignment="1">
      <alignment horizontal="center" vertical="center" textRotation="90"/>
    </xf>
    <xf numFmtId="0" fontId="22" fillId="0" borderId="17" xfId="36" applyFont="1" applyBorder="1" applyAlignment="1">
      <alignment horizontal="center" vertical="center" textRotation="90"/>
    </xf>
    <xf numFmtId="49" fontId="22" fillId="0" borderId="13" xfId="36" applyNumberFormat="1" applyFont="1" applyBorder="1" applyAlignment="1">
      <alignment horizontal="left" vertical="center" wrapText="1"/>
    </xf>
    <xf numFmtId="49" fontId="0" fillId="0" borderId="17" xfId="0" applyNumberFormat="1" applyBorder="1" applyAlignment="1">
      <alignment horizontal="left" vertical="center" wrapText="1"/>
    </xf>
  </cellXfs>
  <cellStyles count="48">
    <cellStyle name="20% - Cor1" xfId="1" builtinId="30" customBuiltin="1"/>
    <cellStyle name="20% - Cor2" xfId="2" builtinId="34" customBuiltin="1"/>
    <cellStyle name="20% - Cor3" xfId="3" builtinId="38" customBuiltin="1"/>
    <cellStyle name="20% - Cor4" xfId="4" builtinId="42" customBuiltin="1"/>
    <cellStyle name="20% - Cor5" xfId="5" builtinId="46" customBuiltin="1"/>
    <cellStyle name="20% - Cor6" xfId="6" builtinId="50" customBuiltin="1"/>
    <cellStyle name="40% - Cor1" xfId="7" builtinId="31" customBuiltin="1"/>
    <cellStyle name="40% - Cor2" xfId="8" builtinId="35" customBuiltin="1"/>
    <cellStyle name="40% - Cor3" xfId="9" builtinId="39" customBuiltin="1"/>
    <cellStyle name="40% - Cor4" xfId="10" builtinId="43" customBuiltin="1"/>
    <cellStyle name="40% - Cor5" xfId="11" builtinId="47" customBuiltin="1"/>
    <cellStyle name="40% - Cor6" xfId="12" builtinId="51" customBuiltin="1"/>
    <cellStyle name="60% - Cor1" xfId="13" builtinId="32" customBuiltin="1"/>
    <cellStyle name="60% - Cor2" xfId="14" builtinId="36" customBuiltin="1"/>
    <cellStyle name="60% - Cor3" xfId="15" builtinId="40" customBuiltin="1"/>
    <cellStyle name="60% - Cor4" xfId="16" builtinId="44" customBuiltin="1"/>
    <cellStyle name="60% - Cor5" xfId="17" builtinId="48" customBuiltin="1"/>
    <cellStyle name="60% - Cor6" xfId="18" builtinId="52" customBuiltin="1"/>
    <cellStyle name="Cabeçalho 1" xfId="19" builtinId="16" customBuiltin="1"/>
    <cellStyle name="Cabeçalho 2" xfId="20" builtinId="17" customBuiltin="1"/>
    <cellStyle name="Cabeçalho 3" xfId="21" builtinId="18" customBuiltin="1"/>
    <cellStyle name="Cabeçalho 4" xfId="22" builtinId="19" customBuiltin="1"/>
    <cellStyle name="Cálculo" xfId="23" builtinId="22" customBuiltin="1"/>
    <cellStyle name="Célula Ligada" xfId="24" builtinId="24" customBuiltin="1"/>
    <cellStyle name="Cor1" xfId="25" builtinId="29" customBuiltin="1"/>
    <cellStyle name="Cor2" xfId="26" builtinId="33" customBuiltin="1"/>
    <cellStyle name="Cor3" xfId="27" builtinId="37" customBuiltin="1"/>
    <cellStyle name="Cor4" xfId="28" builtinId="41" customBuiltin="1"/>
    <cellStyle name="Cor5" xfId="29" builtinId="45" customBuiltin="1"/>
    <cellStyle name="Cor6" xfId="30" builtinId="49" customBuiltin="1"/>
    <cellStyle name="Correcto" xfId="31" builtinId="26" customBuiltin="1"/>
    <cellStyle name="Entrada" xfId="32" builtinId="20" customBuiltin="1"/>
    <cellStyle name="Incorrecto" xfId="33" builtinId="27" customBuiltin="1"/>
    <cellStyle name="Neutro" xfId="34" builtinId="28" customBuiltin="1"/>
    <cellStyle name="Normal" xfId="0" builtinId="0"/>
    <cellStyle name="Normal 3" xfId="35"/>
    <cellStyle name="Normal_RBL - Impostos sobre resultados 30.Jun.04" xfId="36"/>
    <cellStyle name="Normal_REDM - Estimativa IRC 2004 (Pré-final)" xfId="37"/>
    <cellStyle name="Nota" xfId="38" builtinId="10" customBuiltin="1"/>
    <cellStyle name="Percentagem" xfId="39" builtinId="5"/>
    <cellStyle name="Percentagem 2" xfId="40"/>
    <cellStyle name="Percentagem 2 2" xfId="41"/>
    <cellStyle name="Saída" xfId="42" builtinId="21" customBuiltin="1"/>
    <cellStyle name="Texto de Aviso" xfId="43" builtinId="11" customBuiltin="1"/>
    <cellStyle name="Texto Explicativo" xfId="44" builtinId="53" customBuiltin="1"/>
    <cellStyle name="Título" xfId="45" builtinId="15" customBuiltin="1"/>
    <cellStyle name="Total" xfId="46" builtinId="25" customBuiltin="1"/>
    <cellStyle name="Verificar Célula" xfId="47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EP_%20FINANCEIRO\DEMONSTRA&#199;&#213;ES%20FINANCEIRAS\DF%202010\DEZ%202010\DELFINGEN%20PT%20-%20PORTO%20-%20Estimativa%20IRC%20+%20DF's%2031-12-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S"/>
      <sheetName val="DRN"/>
      <sheetName val="DRF"/>
      <sheetName val="ACP"/>
      <sheetName val="Balancete 31-12-2010"/>
      <sheetName val="Estimativa IRC"/>
      <sheetName val="Impostos diferidos"/>
      <sheetName val="Balancete Final (antes IRC)"/>
    </sheetNames>
    <sheetDataSet>
      <sheetData sheetId="0"/>
      <sheetData sheetId="1">
        <row r="39">
          <cell r="D39">
            <v>-140184.46000000002</v>
          </cell>
        </row>
        <row r="41">
          <cell r="D41">
            <v>352389.94999999914</v>
          </cell>
        </row>
      </sheetData>
      <sheetData sheetId="2"/>
      <sheetData sheetId="3"/>
      <sheetData sheetId="4">
        <row r="341">
          <cell r="G341">
            <v>957.55</v>
          </cell>
        </row>
        <row r="364">
          <cell r="G364">
            <v>16900.28</v>
          </cell>
        </row>
        <row r="388">
          <cell r="G388">
            <v>2408.06</v>
          </cell>
        </row>
        <row r="410">
          <cell r="G410">
            <v>10540.18</v>
          </cell>
        </row>
        <row r="427">
          <cell r="G427">
            <v>1911.54</v>
          </cell>
        </row>
        <row r="434">
          <cell r="G434">
            <v>4424.3</v>
          </cell>
        </row>
        <row r="446">
          <cell r="G446">
            <v>4616.21</v>
          </cell>
        </row>
        <row r="486">
          <cell r="G486">
            <v>9626.16</v>
          </cell>
        </row>
        <row r="487">
          <cell r="G487">
            <v>9000</v>
          </cell>
        </row>
        <row r="508">
          <cell r="G508">
            <v>5411.65</v>
          </cell>
        </row>
        <row r="514">
          <cell r="G514">
            <v>49.94</v>
          </cell>
        </row>
        <row r="526">
          <cell r="G526">
            <v>794.28</v>
          </cell>
        </row>
      </sheetData>
      <sheetData sheetId="5"/>
      <sheetData sheetId="6">
        <row r="5">
          <cell r="H5">
            <v>2550.9324000000001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34"/>
  <sheetViews>
    <sheetView showGridLines="0" tabSelected="1" topLeftCell="A91" workbookViewId="0">
      <selection activeCell="F12" sqref="F12"/>
    </sheetView>
  </sheetViews>
  <sheetFormatPr defaultColWidth="8.85546875" defaultRowHeight="15"/>
  <cols>
    <col min="1" max="1" width="13.28515625" style="4" customWidth="1"/>
    <col min="2" max="2" width="72.7109375" style="5" bestFit="1" customWidth="1"/>
    <col min="3" max="3" width="5.5703125" style="5" customWidth="1"/>
    <col min="4" max="4" width="9.5703125" style="6" customWidth="1"/>
    <col min="5" max="5" width="10.7109375" style="7" customWidth="1"/>
    <col min="6" max="6" width="12.140625" style="6" customWidth="1"/>
    <col min="7" max="7" width="10.28515625" style="6" bestFit="1" customWidth="1"/>
    <col min="8" max="8" width="1.5703125" style="9" customWidth="1"/>
    <col min="9" max="9" width="29" style="10" customWidth="1"/>
    <col min="10" max="11" width="10.140625" style="3" bestFit="1" customWidth="1"/>
    <col min="12" max="16384" width="8.85546875" style="3"/>
  </cols>
  <sheetData>
    <row r="1" spans="1:9">
      <c r="A1" s="1"/>
      <c r="B1" s="2"/>
      <c r="C1" s="2"/>
      <c r="D1" s="2"/>
      <c r="E1" s="2"/>
      <c r="F1" s="2"/>
      <c r="G1" s="2"/>
      <c r="H1" s="2"/>
      <c r="I1" s="2"/>
    </row>
    <row r="2" spans="1:9">
      <c r="F2" s="8"/>
      <c r="G2" s="8"/>
    </row>
    <row r="3" spans="1:9">
      <c r="A3" s="112" t="s">
        <v>0</v>
      </c>
      <c r="B3" s="105"/>
      <c r="C3" s="105" t="s">
        <v>1</v>
      </c>
      <c r="D3" s="11" t="s">
        <v>2</v>
      </c>
      <c r="E3" s="12"/>
      <c r="F3" s="13"/>
      <c r="G3" s="14" t="s">
        <v>3</v>
      </c>
      <c r="I3" s="107" t="s">
        <v>4</v>
      </c>
    </row>
    <row r="4" spans="1:9">
      <c r="A4" s="113" t="s">
        <v>0</v>
      </c>
      <c r="B4" s="106"/>
      <c r="C4" s="106"/>
      <c r="D4" s="15" t="s">
        <v>5</v>
      </c>
      <c r="E4" s="16" t="s">
        <v>6</v>
      </c>
      <c r="F4" s="17" t="s">
        <v>7</v>
      </c>
      <c r="G4" s="17" t="s">
        <v>7</v>
      </c>
      <c r="I4" s="108"/>
    </row>
    <row r="5" spans="1:9">
      <c r="A5" s="18"/>
      <c r="B5" s="19" t="s">
        <v>8</v>
      </c>
      <c r="C5" s="20">
        <v>701</v>
      </c>
      <c r="D5" s="21">
        <f>[1]DRN!D41</f>
        <v>352389.94999999914</v>
      </c>
      <c r="E5" s="22">
        <v>1</v>
      </c>
      <c r="F5" s="23">
        <f>D5*E5</f>
        <v>352389.94999999914</v>
      </c>
      <c r="G5" s="23">
        <v>0</v>
      </c>
      <c r="I5" s="24"/>
    </row>
    <row r="6" spans="1:9" ht="34.5">
      <c r="A6" s="25"/>
      <c r="B6" s="26" t="s">
        <v>9</v>
      </c>
      <c r="C6" s="27">
        <v>702</v>
      </c>
      <c r="D6" s="28">
        <v>0</v>
      </c>
      <c r="E6" s="29">
        <v>1</v>
      </c>
      <c r="F6" s="30">
        <f>D6*E6</f>
        <v>0</v>
      </c>
      <c r="G6" s="30">
        <v>0</v>
      </c>
      <c r="I6" s="31"/>
    </row>
    <row r="7" spans="1:9">
      <c r="A7" s="25"/>
      <c r="B7" s="32" t="s">
        <v>10</v>
      </c>
      <c r="C7" s="33">
        <v>703</v>
      </c>
      <c r="D7" s="34">
        <v>0</v>
      </c>
      <c r="E7" s="35">
        <v>1</v>
      </c>
      <c r="F7" s="36">
        <f>D7*E7</f>
        <v>0</v>
      </c>
      <c r="G7" s="36">
        <v>0</v>
      </c>
      <c r="I7" s="31"/>
    </row>
    <row r="8" spans="1:9">
      <c r="A8" s="25"/>
      <c r="B8" s="32" t="s">
        <v>11</v>
      </c>
      <c r="C8" s="33">
        <v>704</v>
      </c>
      <c r="D8" s="34">
        <v>0</v>
      </c>
      <c r="E8" s="35">
        <v>1</v>
      </c>
      <c r="F8" s="36">
        <f>D8*E8</f>
        <v>0</v>
      </c>
      <c r="G8" s="36">
        <v>0</v>
      </c>
      <c r="I8" s="31"/>
    </row>
    <row r="9" spans="1:9">
      <c r="A9" s="25"/>
      <c r="B9" s="32" t="s">
        <v>12</v>
      </c>
      <c r="C9" s="33">
        <v>705</v>
      </c>
      <c r="D9" s="34">
        <v>0</v>
      </c>
      <c r="E9" s="35">
        <v>1</v>
      </c>
      <c r="F9" s="36">
        <f>D9*E9</f>
        <v>0</v>
      </c>
      <c r="G9" s="36">
        <v>0</v>
      </c>
      <c r="I9" s="31"/>
    </row>
    <row r="10" spans="1:9">
      <c r="A10" s="25"/>
      <c r="B10" s="5" t="s">
        <v>13</v>
      </c>
      <c r="C10" s="37">
        <v>706</v>
      </c>
      <c r="D10" s="34">
        <v>0</v>
      </c>
      <c r="E10" s="35">
        <v>1</v>
      </c>
      <c r="F10" s="36">
        <f>E10*D10</f>
        <v>0</v>
      </c>
      <c r="G10" s="36">
        <v>0</v>
      </c>
      <c r="I10" s="38"/>
    </row>
    <row r="11" spans="1:9">
      <c r="A11" s="39"/>
      <c r="B11" s="5" t="s">
        <v>14</v>
      </c>
      <c r="C11" s="37">
        <v>707</v>
      </c>
      <c r="D11" s="34">
        <v>0</v>
      </c>
      <c r="E11" s="35">
        <v>1</v>
      </c>
      <c r="F11" s="40">
        <f>E11*D11</f>
        <v>0</v>
      </c>
      <c r="G11" s="41">
        <v>0</v>
      </c>
      <c r="I11" s="38"/>
    </row>
    <row r="12" spans="1:9">
      <c r="A12" s="25"/>
      <c r="B12" s="42" t="s">
        <v>15</v>
      </c>
      <c r="C12" s="43">
        <v>708</v>
      </c>
      <c r="D12" s="44"/>
      <c r="E12" s="45"/>
      <c r="F12" s="46">
        <f>SUM(F5:F11)</f>
        <v>352389.94999999914</v>
      </c>
      <c r="G12" s="46">
        <f>SUM(G5:G11)</f>
        <v>0</v>
      </c>
      <c r="I12" s="38"/>
    </row>
    <row r="13" spans="1:9">
      <c r="A13" s="109" t="s">
        <v>16</v>
      </c>
      <c r="B13" s="32"/>
      <c r="C13" s="33"/>
      <c r="D13" s="34"/>
      <c r="E13" s="47"/>
      <c r="F13" s="48"/>
      <c r="G13" s="36"/>
      <c r="I13" s="38"/>
    </row>
    <row r="14" spans="1:9">
      <c r="A14" s="110"/>
      <c r="B14" s="5" t="s">
        <v>17</v>
      </c>
      <c r="C14" s="37">
        <v>709</v>
      </c>
      <c r="D14" s="34">
        <v>0</v>
      </c>
      <c r="E14" s="35">
        <v>1</v>
      </c>
      <c r="F14" s="48">
        <f t="shared" ref="F14:F57" si="0">D14*E14</f>
        <v>0</v>
      </c>
      <c r="G14" s="36">
        <v>0</v>
      </c>
      <c r="I14" s="38"/>
    </row>
    <row r="15" spans="1:9">
      <c r="A15" s="110"/>
      <c r="B15" s="5" t="s">
        <v>18</v>
      </c>
      <c r="C15" s="37">
        <v>710</v>
      </c>
      <c r="D15" s="34">
        <f>'[1]Balancete 31-12-2010'!G508</f>
        <v>5411.65</v>
      </c>
      <c r="E15" s="35">
        <v>1</v>
      </c>
      <c r="F15" s="48">
        <f t="shared" si="0"/>
        <v>5411.65</v>
      </c>
      <c r="G15" s="36">
        <v>0</v>
      </c>
      <c r="I15" s="38" t="s">
        <v>19</v>
      </c>
    </row>
    <row r="16" spans="1:9" ht="23.25">
      <c r="A16" s="110"/>
      <c r="B16" s="26" t="s">
        <v>20</v>
      </c>
      <c r="C16" s="49">
        <v>711</v>
      </c>
      <c r="D16" s="28">
        <v>0</v>
      </c>
      <c r="E16" s="29">
        <v>1</v>
      </c>
      <c r="F16" s="48">
        <f t="shared" si="0"/>
        <v>0</v>
      </c>
      <c r="G16" s="36">
        <v>0</v>
      </c>
      <c r="I16" s="38"/>
    </row>
    <row r="17" spans="1:10">
      <c r="A17" s="110"/>
      <c r="B17" s="5" t="s">
        <v>21</v>
      </c>
      <c r="C17" s="37">
        <v>712</v>
      </c>
      <c r="D17" s="34">
        <v>0</v>
      </c>
      <c r="E17" s="35">
        <v>1</v>
      </c>
      <c r="F17" s="48">
        <f t="shared" si="0"/>
        <v>0</v>
      </c>
      <c r="G17" s="36">
        <v>0</v>
      </c>
      <c r="I17" s="38"/>
    </row>
    <row r="18" spans="1:10">
      <c r="A18" s="110"/>
      <c r="B18" s="5" t="s">
        <v>22</v>
      </c>
      <c r="C18" s="37">
        <v>713</v>
      </c>
      <c r="D18" s="34">
        <v>0</v>
      </c>
      <c r="E18" s="35">
        <v>1</v>
      </c>
      <c r="F18" s="48">
        <f t="shared" si="0"/>
        <v>0</v>
      </c>
      <c r="G18" s="36">
        <v>0</v>
      </c>
      <c r="I18" s="38"/>
    </row>
    <row r="19" spans="1:10">
      <c r="A19" s="110"/>
      <c r="B19" s="5" t="s">
        <v>23</v>
      </c>
      <c r="C19" s="37">
        <v>714</v>
      </c>
      <c r="D19" s="34">
        <v>0</v>
      </c>
      <c r="E19" s="35">
        <v>1</v>
      </c>
      <c r="F19" s="48">
        <f t="shared" si="0"/>
        <v>0</v>
      </c>
      <c r="G19" s="36">
        <v>0</v>
      </c>
      <c r="I19" s="38"/>
    </row>
    <row r="20" spans="1:10" ht="23.25">
      <c r="A20" s="110"/>
      <c r="B20" s="26" t="s">
        <v>24</v>
      </c>
      <c r="C20" s="37">
        <v>715</v>
      </c>
      <c r="D20" s="28">
        <v>0</v>
      </c>
      <c r="E20" s="29">
        <v>1</v>
      </c>
      <c r="F20" s="48">
        <f t="shared" si="0"/>
        <v>0</v>
      </c>
      <c r="G20" s="36">
        <v>0</v>
      </c>
      <c r="I20" s="38"/>
    </row>
    <row r="21" spans="1:10">
      <c r="A21" s="110"/>
      <c r="B21" s="5" t="s">
        <v>25</v>
      </c>
      <c r="C21" s="37">
        <v>716</v>
      </c>
      <c r="D21" s="34">
        <v>0</v>
      </c>
      <c r="E21" s="35">
        <v>1</v>
      </c>
      <c r="F21" s="48">
        <f t="shared" si="0"/>
        <v>0</v>
      </c>
      <c r="G21" s="36">
        <v>0</v>
      </c>
      <c r="I21" s="38"/>
    </row>
    <row r="22" spans="1:10">
      <c r="A22" s="110"/>
      <c r="B22" s="5" t="s">
        <v>26</v>
      </c>
      <c r="C22" s="37">
        <v>717</v>
      </c>
      <c r="D22" s="34">
        <v>0</v>
      </c>
      <c r="E22" s="35">
        <v>1</v>
      </c>
      <c r="F22" s="48">
        <f t="shared" si="0"/>
        <v>0</v>
      </c>
      <c r="G22" s="36">
        <v>0</v>
      </c>
      <c r="I22" s="38"/>
    </row>
    <row r="23" spans="1:10" ht="23.25">
      <c r="A23" s="110"/>
      <c r="B23" s="26" t="s">
        <v>27</v>
      </c>
      <c r="C23" s="37">
        <v>718</v>
      </c>
      <c r="D23" s="34">
        <f>'[1]Balancete 31-12-2010'!G486</f>
        <v>9626.16</v>
      </c>
      <c r="E23" s="35">
        <v>1</v>
      </c>
      <c r="F23" s="48">
        <f t="shared" si="0"/>
        <v>9626.16</v>
      </c>
      <c r="G23" s="36">
        <v>0</v>
      </c>
      <c r="I23" s="38" t="s">
        <v>28</v>
      </c>
    </row>
    <row r="24" spans="1:10" ht="23.25">
      <c r="A24" s="110"/>
      <c r="B24" s="26" t="s">
        <v>29</v>
      </c>
      <c r="C24" s="37">
        <v>719</v>
      </c>
      <c r="D24" s="34">
        <v>0</v>
      </c>
      <c r="E24" s="35">
        <v>1</v>
      </c>
      <c r="F24" s="48">
        <f t="shared" si="0"/>
        <v>0</v>
      </c>
      <c r="G24" s="36">
        <v>0</v>
      </c>
      <c r="I24" s="38"/>
    </row>
    <row r="25" spans="1:10" ht="23.25">
      <c r="A25" s="110"/>
      <c r="B25" s="26" t="s">
        <v>30</v>
      </c>
      <c r="C25" s="37">
        <v>720</v>
      </c>
      <c r="D25" s="34">
        <v>0</v>
      </c>
      <c r="E25" s="35">
        <v>0.4</v>
      </c>
      <c r="F25" s="48">
        <f t="shared" si="0"/>
        <v>0</v>
      </c>
      <c r="G25" s="36">
        <v>0</v>
      </c>
      <c r="I25" s="38"/>
    </row>
    <row r="26" spans="1:10" ht="23.25">
      <c r="A26" s="110"/>
      <c r="B26" s="26" t="s">
        <v>31</v>
      </c>
      <c r="C26" s="37">
        <v>721</v>
      </c>
      <c r="D26" s="34">
        <f>'[1]Balancete 31-12-2010'!G487</f>
        <v>9000</v>
      </c>
      <c r="E26" s="35">
        <v>1</v>
      </c>
      <c r="F26" s="48">
        <f t="shared" si="0"/>
        <v>9000</v>
      </c>
      <c r="G26" s="36">
        <v>0</v>
      </c>
      <c r="I26" s="38" t="s">
        <v>32</v>
      </c>
    </row>
    <row r="27" spans="1:10">
      <c r="A27" s="110"/>
      <c r="B27" s="26" t="s">
        <v>33</v>
      </c>
      <c r="C27" s="37">
        <v>722</v>
      </c>
      <c r="D27" s="34">
        <v>0</v>
      </c>
      <c r="E27" s="35">
        <v>1</v>
      </c>
      <c r="F27" s="48">
        <f t="shared" si="0"/>
        <v>0</v>
      </c>
      <c r="G27" s="36">
        <v>0</v>
      </c>
      <c r="I27" s="38"/>
    </row>
    <row r="28" spans="1:10">
      <c r="A28" s="110"/>
      <c r="B28" s="26" t="s">
        <v>34</v>
      </c>
      <c r="C28" s="37">
        <v>723</v>
      </c>
      <c r="D28" s="34">
        <v>0</v>
      </c>
      <c r="E28" s="35">
        <v>1</v>
      </c>
      <c r="F28" s="48">
        <f t="shared" si="0"/>
        <v>0</v>
      </c>
      <c r="G28" s="36">
        <v>0</v>
      </c>
      <c r="I28" s="38"/>
    </row>
    <row r="29" spans="1:10">
      <c r="A29" s="110"/>
      <c r="B29" s="26" t="s">
        <v>35</v>
      </c>
      <c r="C29" s="37">
        <v>724</v>
      </c>
      <c r="D29" s="34">
        <f>-[1]DRN!D39</f>
        <v>140184.46000000002</v>
      </c>
      <c r="E29" s="35">
        <v>1</v>
      </c>
      <c r="F29" s="48">
        <f t="shared" si="0"/>
        <v>140184.46000000002</v>
      </c>
      <c r="G29" s="36">
        <v>0</v>
      </c>
      <c r="I29" s="38"/>
    </row>
    <row r="30" spans="1:10">
      <c r="A30" s="110"/>
      <c r="B30" s="26" t="s">
        <v>36</v>
      </c>
      <c r="C30" s="37">
        <v>725</v>
      </c>
      <c r="D30" s="34">
        <f>'[1]Impostos diferidos'!H5</f>
        <v>2550.9324000000001</v>
      </c>
      <c r="E30" s="35">
        <v>1</v>
      </c>
      <c r="F30" s="48">
        <f t="shared" si="0"/>
        <v>2550.9324000000001</v>
      </c>
      <c r="G30" s="36">
        <v>0</v>
      </c>
      <c r="I30" s="38"/>
    </row>
    <row r="31" spans="1:10" ht="23.25">
      <c r="A31" s="110"/>
      <c r="B31" s="26" t="s">
        <v>37</v>
      </c>
      <c r="C31" s="37">
        <v>726</v>
      </c>
      <c r="D31" s="34">
        <v>0</v>
      </c>
      <c r="E31" s="35">
        <v>1</v>
      </c>
      <c r="F31" s="48">
        <f t="shared" si="0"/>
        <v>0</v>
      </c>
      <c r="G31" s="36">
        <v>0</v>
      </c>
      <c r="I31" s="38"/>
    </row>
    <row r="32" spans="1:10" ht="23.25">
      <c r="A32" s="110"/>
      <c r="B32" s="26" t="s">
        <v>38</v>
      </c>
      <c r="C32" s="37">
        <v>727</v>
      </c>
      <c r="D32" s="34">
        <v>0</v>
      </c>
      <c r="E32" s="35">
        <v>1</v>
      </c>
      <c r="F32" s="48">
        <f t="shared" si="0"/>
        <v>0</v>
      </c>
      <c r="G32" s="36">
        <v>0</v>
      </c>
      <c r="I32" s="38"/>
      <c r="J32" s="50"/>
    </row>
    <row r="33" spans="1:9">
      <c r="A33" s="110"/>
      <c r="B33" s="26" t="s">
        <v>39</v>
      </c>
      <c r="C33" s="37">
        <v>728</v>
      </c>
      <c r="D33" s="34">
        <f>'[1]Balancete 31-12-2010'!G514+'[1]Balancete 31-12-2010'!G526</f>
        <v>844.22</v>
      </c>
      <c r="E33" s="35">
        <v>1</v>
      </c>
      <c r="F33" s="48">
        <f t="shared" si="0"/>
        <v>844.22</v>
      </c>
      <c r="G33" s="36">
        <v>0</v>
      </c>
      <c r="I33" s="38" t="s">
        <v>40</v>
      </c>
    </row>
    <row r="34" spans="1:9">
      <c r="A34" s="110"/>
      <c r="B34" s="26" t="s">
        <v>41</v>
      </c>
      <c r="C34" s="37">
        <v>729</v>
      </c>
      <c r="D34" s="34">
        <v>0</v>
      </c>
      <c r="E34" s="35">
        <v>1</v>
      </c>
      <c r="F34" s="48">
        <f t="shared" si="0"/>
        <v>0</v>
      </c>
      <c r="G34" s="36">
        <v>0</v>
      </c>
      <c r="I34" s="38"/>
    </row>
    <row r="35" spans="1:9" ht="23.25">
      <c r="A35" s="110"/>
      <c r="B35" s="26" t="s">
        <v>42</v>
      </c>
      <c r="C35" s="37">
        <f t="shared" ref="C35:C56" si="1">C34+1</f>
        <v>730</v>
      </c>
      <c r="D35" s="34">
        <v>0</v>
      </c>
      <c r="E35" s="35">
        <v>1</v>
      </c>
      <c r="F35" s="48">
        <f t="shared" si="0"/>
        <v>0</v>
      </c>
      <c r="G35" s="36">
        <v>0</v>
      </c>
      <c r="I35" s="38"/>
    </row>
    <row r="36" spans="1:9">
      <c r="A36" s="110"/>
      <c r="B36" s="5" t="s">
        <v>43</v>
      </c>
      <c r="C36" s="37">
        <f t="shared" si="1"/>
        <v>731</v>
      </c>
      <c r="D36" s="51">
        <v>0</v>
      </c>
      <c r="E36" s="35">
        <v>1</v>
      </c>
      <c r="F36" s="48">
        <f t="shared" si="0"/>
        <v>0</v>
      </c>
      <c r="G36" s="36">
        <v>0</v>
      </c>
      <c r="I36" s="38"/>
    </row>
    <row r="37" spans="1:9">
      <c r="A37" s="110"/>
      <c r="B37" s="5" t="s">
        <v>44</v>
      </c>
      <c r="C37" s="37">
        <f t="shared" si="1"/>
        <v>732</v>
      </c>
      <c r="D37" s="34">
        <v>0</v>
      </c>
      <c r="E37" s="35">
        <v>1</v>
      </c>
      <c r="F37" s="48">
        <f t="shared" si="0"/>
        <v>0</v>
      </c>
      <c r="G37" s="36">
        <v>0</v>
      </c>
      <c r="I37" s="38"/>
    </row>
    <row r="38" spans="1:9">
      <c r="A38" s="110"/>
      <c r="B38" s="5" t="s">
        <v>45</v>
      </c>
      <c r="C38" s="37">
        <f t="shared" si="1"/>
        <v>733</v>
      </c>
      <c r="D38" s="34">
        <v>0</v>
      </c>
      <c r="E38" s="35">
        <v>1</v>
      </c>
      <c r="F38" s="48">
        <f t="shared" si="0"/>
        <v>0</v>
      </c>
      <c r="G38" s="36">
        <v>0</v>
      </c>
      <c r="I38" s="38"/>
    </row>
    <row r="39" spans="1:9">
      <c r="A39" s="110"/>
      <c r="B39" s="5" t="s">
        <v>46</v>
      </c>
      <c r="C39" s="37">
        <f t="shared" si="1"/>
        <v>734</v>
      </c>
      <c r="D39" s="34">
        <v>0</v>
      </c>
      <c r="E39" s="35">
        <v>1</v>
      </c>
      <c r="F39" s="48">
        <f t="shared" si="0"/>
        <v>0</v>
      </c>
      <c r="G39" s="36">
        <v>0</v>
      </c>
      <c r="I39" s="38"/>
    </row>
    <row r="40" spans="1:9">
      <c r="A40" s="110"/>
      <c r="B40" s="5" t="s">
        <v>47</v>
      </c>
      <c r="C40" s="37">
        <f t="shared" si="1"/>
        <v>735</v>
      </c>
      <c r="D40" s="34">
        <v>0</v>
      </c>
      <c r="E40" s="35">
        <v>1</v>
      </c>
      <c r="F40" s="48">
        <f t="shared" si="0"/>
        <v>0</v>
      </c>
      <c r="G40" s="36">
        <v>0</v>
      </c>
      <c r="I40" s="38"/>
    </row>
    <row r="41" spans="1:9">
      <c r="A41" s="110"/>
      <c r="B41" s="5" t="s">
        <v>48</v>
      </c>
      <c r="C41" s="37">
        <f t="shared" si="1"/>
        <v>736</v>
      </c>
      <c r="D41" s="34">
        <v>0</v>
      </c>
      <c r="E41" s="35">
        <v>1</v>
      </c>
      <c r="F41" s="48">
        <f t="shared" si="0"/>
        <v>0</v>
      </c>
      <c r="G41" s="36">
        <v>0</v>
      </c>
      <c r="I41" s="38"/>
    </row>
    <row r="42" spans="1:9">
      <c r="A42" s="110"/>
      <c r="B42" s="5" t="s">
        <v>49</v>
      </c>
      <c r="C42" s="37">
        <f t="shared" si="1"/>
        <v>737</v>
      </c>
      <c r="D42" s="34">
        <v>0</v>
      </c>
      <c r="E42" s="35">
        <v>0.5</v>
      </c>
      <c r="F42" s="48">
        <f t="shared" si="0"/>
        <v>0</v>
      </c>
      <c r="G42" s="36">
        <v>0</v>
      </c>
      <c r="I42" s="38"/>
    </row>
    <row r="43" spans="1:9">
      <c r="A43" s="110"/>
      <c r="B43" s="5" t="s">
        <v>50</v>
      </c>
      <c r="C43" s="37">
        <f t="shared" si="1"/>
        <v>738</v>
      </c>
      <c r="D43" s="34">
        <v>0</v>
      </c>
      <c r="E43" s="35">
        <v>1</v>
      </c>
      <c r="F43" s="48">
        <f t="shared" si="0"/>
        <v>0</v>
      </c>
      <c r="G43" s="36">
        <v>0</v>
      </c>
      <c r="I43" s="38"/>
    </row>
    <row r="44" spans="1:9">
      <c r="A44" s="110"/>
      <c r="B44" s="5" t="s">
        <v>51</v>
      </c>
      <c r="C44" s="37">
        <f t="shared" si="1"/>
        <v>739</v>
      </c>
      <c r="D44" s="34">
        <v>0</v>
      </c>
      <c r="E44" s="35">
        <v>1</v>
      </c>
      <c r="F44" s="48">
        <f t="shared" si="0"/>
        <v>0</v>
      </c>
      <c r="G44" s="36">
        <v>0</v>
      </c>
      <c r="I44" s="38"/>
    </row>
    <row r="45" spans="1:9" ht="23.25">
      <c r="A45" s="110"/>
      <c r="B45" s="26" t="s">
        <v>52</v>
      </c>
      <c r="C45" s="37">
        <f t="shared" si="1"/>
        <v>740</v>
      </c>
      <c r="D45" s="34">
        <v>0</v>
      </c>
      <c r="E45" s="35">
        <v>0.5</v>
      </c>
      <c r="F45" s="48">
        <f t="shared" si="0"/>
        <v>0</v>
      </c>
      <c r="G45" s="36">
        <v>0</v>
      </c>
      <c r="I45" s="38"/>
    </row>
    <row r="46" spans="1:9" ht="23.25">
      <c r="A46" s="110"/>
      <c r="B46" s="26" t="s">
        <v>53</v>
      </c>
      <c r="C46" s="37">
        <f t="shared" si="1"/>
        <v>741</v>
      </c>
      <c r="D46" s="34">
        <v>0</v>
      </c>
      <c r="E46" s="35">
        <v>1</v>
      </c>
      <c r="F46" s="48">
        <f t="shared" si="0"/>
        <v>0</v>
      </c>
      <c r="G46" s="36">
        <v>0</v>
      </c>
      <c r="I46" s="38"/>
    </row>
    <row r="47" spans="1:9" ht="23.25">
      <c r="A47" s="110"/>
      <c r="B47" s="26" t="s">
        <v>54</v>
      </c>
      <c r="C47" s="37">
        <f t="shared" si="1"/>
        <v>742</v>
      </c>
      <c r="D47" s="34">
        <v>0</v>
      </c>
      <c r="E47" s="35">
        <v>1</v>
      </c>
      <c r="F47" s="48">
        <f t="shared" si="0"/>
        <v>0</v>
      </c>
      <c r="G47" s="36">
        <v>0</v>
      </c>
      <c r="I47" s="38"/>
    </row>
    <row r="48" spans="1:9">
      <c r="A48" s="110"/>
      <c r="B48" s="26" t="s">
        <v>55</v>
      </c>
      <c r="C48" s="37">
        <f t="shared" si="1"/>
        <v>743</v>
      </c>
      <c r="D48" s="34">
        <v>0</v>
      </c>
      <c r="E48" s="35">
        <v>1</v>
      </c>
      <c r="F48" s="48">
        <f t="shared" si="0"/>
        <v>0</v>
      </c>
      <c r="G48" s="36">
        <v>0</v>
      </c>
      <c r="I48" s="38"/>
    </row>
    <row r="49" spans="1:9">
      <c r="A49" s="110"/>
      <c r="B49" s="26" t="s">
        <v>56</v>
      </c>
      <c r="C49" s="37">
        <f t="shared" si="1"/>
        <v>744</v>
      </c>
      <c r="D49" s="34">
        <v>0</v>
      </c>
      <c r="E49" s="35">
        <v>1</v>
      </c>
      <c r="F49" s="48">
        <f t="shared" si="0"/>
        <v>0</v>
      </c>
      <c r="G49" s="36">
        <v>0</v>
      </c>
      <c r="I49" s="38"/>
    </row>
    <row r="50" spans="1:9" ht="23.25">
      <c r="A50" s="110"/>
      <c r="B50" s="26" t="s">
        <v>57</v>
      </c>
      <c r="C50" s="49">
        <f t="shared" si="1"/>
        <v>745</v>
      </c>
      <c r="D50" s="28">
        <v>0</v>
      </c>
      <c r="E50" s="29">
        <v>1</v>
      </c>
      <c r="F50" s="52">
        <f t="shared" si="0"/>
        <v>0</v>
      </c>
      <c r="G50" s="30">
        <v>0</v>
      </c>
      <c r="I50" s="38"/>
    </row>
    <row r="51" spans="1:9">
      <c r="A51" s="110"/>
      <c r="B51" s="26" t="s">
        <v>58</v>
      </c>
      <c r="C51" s="37">
        <f t="shared" si="1"/>
        <v>746</v>
      </c>
      <c r="D51" s="34">
        <v>0</v>
      </c>
      <c r="E51" s="35">
        <v>1</v>
      </c>
      <c r="F51" s="48">
        <f t="shared" si="0"/>
        <v>0</v>
      </c>
      <c r="G51" s="36">
        <v>0</v>
      </c>
      <c r="I51" s="38"/>
    </row>
    <row r="52" spans="1:9">
      <c r="A52" s="110"/>
      <c r="B52" s="26" t="s">
        <v>59</v>
      </c>
      <c r="C52" s="37">
        <f t="shared" si="1"/>
        <v>747</v>
      </c>
      <c r="D52" s="34">
        <v>0</v>
      </c>
      <c r="E52" s="35">
        <v>1</v>
      </c>
      <c r="F52" s="48">
        <f t="shared" si="0"/>
        <v>0</v>
      </c>
      <c r="G52" s="36">
        <v>0</v>
      </c>
      <c r="I52" s="38"/>
    </row>
    <row r="53" spans="1:9">
      <c r="A53" s="110"/>
      <c r="B53" s="26" t="s">
        <v>60</v>
      </c>
      <c r="C53" s="37">
        <f t="shared" si="1"/>
        <v>748</v>
      </c>
      <c r="D53" s="34">
        <v>0</v>
      </c>
      <c r="E53" s="35">
        <v>1</v>
      </c>
      <c r="F53" s="48">
        <f t="shared" si="0"/>
        <v>0</v>
      </c>
      <c r="G53" s="36">
        <v>0</v>
      </c>
      <c r="I53" s="38"/>
    </row>
    <row r="54" spans="1:9">
      <c r="A54" s="110"/>
      <c r="B54" s="26" t="s">
        <v>61</v>
      </c>
      <c r="C54" s="37">
        <f t="shared" si="1"/>
        <v>749</v>
      </c>
      <c r="D54" s="34">
        <v>0</v>
      </c>
      <c r="E54" s="35">
        <v>1</v>
      </c>
      <c r="F54" s="48">
        <f t="shared" si="0"/>
        <v>0</v>
      </c>
      <c r="G54" s="36">
        <v>0</v>
      </c>
      <c r="I54" s="38"/>
    </row>
    <row r="55" spans="1:9" ht="23.25">
      <c r="A55" s="110"/>
      <c r="B55" s="26" t="s">
        <v>62</v>
      </c>
      <c r="C55" s="37">
        <f t="shared" si="1"/>
        <v>750</v>
      </c>
      <c r="D55" s="34">
        <v>0</v>
      </c>
      <c r="E55" s="35">
        <v>1</v>
      </c>
      <c r="F55" s="48">
        <f t="shared" si="0"/>
        <v>0</v>
      </c>
      <c r="G55" s="36">
        <v>0</v>
      </c>
      <c r="I55" s="38"/>
    </row>
    <row r="56" spans="1:9">
      <c r="A56" s="110"/>
      <c r="B56" s="5" t="s">
        <v>63</v>
      </c>
      <c r="C56" s="37">
        <f t="shared" si="1"/>
        <v>751</v>
      </c>
      <c r="D56" s="34">
        <v>0</v>
      </c>
      <c r="E56" s="35">
        <v>1</v>
      </c>
      <c r="F56" s="48">
        <f t="shared" si="0"/>
        <v>0</v>
      </c>
      <c r="G56" s="36">
        <v>0</v>
      </c>
      <c r="I56" s="38"/>
    </row>
    <row r="57" spans="1:9">
      <c r="A57" s="110"/>
      <c r="C57" s="37">
        <v>752</v>
      </c>
      <c r="D57" s="34"/>
      <c r="E57" s="35"/>
      <c r="F57" s="48">
        <f t="shared" si="0"/>
        <v>0</v>
      </c>
      <c r="G57" s="36">
        <v>0</v>
      </c>
      <c r="I57" s="38"/>
    </row>
    <row r="58" spans="1:9">
      <c r="A58" s="111"/>
      <c r="B58" s="53" t="s">
        <v>64</v>
      </c>
      <c r="C58" s="43">
        <v>753</v>
      </c>
      <c r="D58" s="44"/>
      <c r="E58" s="45"/>
      <c r="F58" s="46">
        <f>SUM(F12:F57)</f>
        <v>520007.37239999912</v>
      </c>
      <c r="G58" s="46">
        <f>SUM(G12:G57)</f>
        <v>0</v>
      </c>
      <c r="I58" s="38"/>
    </row>
    <row r="59" spans="1:9">
      <c r="A59" s="109" t="s">
        <v>65</v>
      </c>
      <c r="B59" s="32"/>
      <c r="C59" s="33"/>
      <c r="D59" s="34"/>
      <c r="E59" s="35"/>
      <c r="F59" s="48"/>
      <c r="G59" s="36"/>
      <c r="I59" s="38"/>
    </row>
    <row r="60" spans="1:9" ht="23.25">
      <c r="A60" s="110"/>
      <c r="B60" s="54" t="s">
        <v>66</v>
      </c>
      <c r="C60" s="49">
        <v>754</v>
      </c>
      <c r="D60" s="28">
        <v>0</v>
      </c>
      <c r="E60" s="29">
        <v>1</v>
      </c>
      <c r="F60" s="52">
        <f t="shared" ref="F60:F81" si="2">D60*E60</f>
        <v>0</v>
      </c>
      <c r="G60" s="30">
        <v>0</v>
      </c>
      <c r="I60" s="38"/>
    </row>
    <row r="61" spans="1:9">
      <c r="A61" s="110"/>
      <c r="B61" s="5" t="s">
        <v>67</v>
      </c>
      <c r="C61" s="37">
        <f t="shared" ref="C61:C81" si="3">C60+1</f>
        <v>755</v>
      </c>
      <c r="D61" s="34">
        <v>0</v>
      </c>
      <c r="E61" s="35">
        <v>1</v>
      </c>
      <c r="F61" s="52">
        <f t="shared" si="2"/>
        <v>0</v>
      </c>
      <c r="G61" s="30">
        <v>0</v>
      </c>
      <c r="I61" s="38"/>
    </row>
    <row r="62" spans="1:9">
      <c r="A62" s="110"/>
      <c r="B62" s="5" t="s">
        <v>18</v>
      </c>
      <c r="C62" s="37">
        <f t="shared" si="3"/>
        <v>756</v>
      </c>
      <c r="D62" s="34">
        <v>0</v>
      </c>
      <c r="E62" s="35">
        <v>1</v>
      </c>
      <c r="F62" s="52">
        <f t="shared" si="2"/>
        <v>0</v>
      </c>
      <c r="G62" s="30">
        <v>0</v>
      </c>
      <c r="I62" s="38"/>
    </row>
    <row r="63" spans="1:9">
      <c r="A63" s="110"/>
      <c r="B63" s="5" t="s">
        <v>68</v>
      </c>
      <c r="C63" s="37">
        <f t="shared" si="3"/>
        <v>757</v>
      </c>
      <c r="D63" s="34">
        <v>0</v>
      </c>
      <c r="E63" s="35">
        <v>1</v>
      </c>
      <c r="F63" s="52">
        <f t="shared" si="2"/>
        <v>0</v>
      </c>
      <c r="G63" s="30">
        <v>0</v>
      </c>
      <c r="I63" s="38"/>
    </row>
    <row r="64" spans="1:9">
      <c r="A64" s="110"/>
      <c r="B64" s="5" t="s">
        <v>21</v>
      </c>
      <c r="C64" s="37">
        <f t="shared" si="3"/>
        <v>758</v>
      </c>
      <c r="D64" s="34">
        <v>0</v>
      </c>
      <c r="E64" s="35">
        <v>1</v>
      </c>
      <c r="F64" s="52">
        <f t="shared" si="2"/>
        <v>0</v>
      </c>
      <c r="G64" s="30">
        <v>0</v>
      </c>
      <c r="I64" s="38"/>
    </row>
    <row r="65" spans="1:9">
      <c r="A65" s="110"/>
      <c r="B65" s="5" t="s">
        <v>69</v>
      </c>
      <c r="C65" s="37">
        <f t="shared" si="3"/>
        <v>759</v>
      </c>
      <c r="D65" s="34">
        <v>0</v>
      </c>
      <c r="E65" s="35">
        <v>1</v>
      </c>
      <c r="F65" s="52">
        <f t="shared" si="2"/>
        <v>0</v>
      </c>
      <c r="G65" s="30">
        <v>0</v>
      </c>
      <c r="I65" s="38"/>
    </row>
    <row r="66" spans="1:9">
      <c r="A66" s="110"/>
      <c r="B66" s="5" t="s">
        <v>23</v>
      </c>
      <c r="C66" s="37">
        <f t="shared" si="3"/>
        <v>760</v>
      </c>
      <c r="D66" s="34">
        <v>0</v>
      </c>
      <c r="E66" s="35">
        <v>1</v>
      </c>
      <c r="F66" s="52">
        <f t="shared" si="2"/>
        <v>0</v>
      </c>
      <c r="G66" s="30">
        <v>0</v>
      </c>
      <c r="I66" s="38"/>
    </row>
    <row r="67" spans="1:9" ht="23.25">
      <c r="A67" s="110"/>
      <c r="B67" s="54" t="s">
        <v>70</v>
      </c>
      <c r="C67" s="49">
        <f t="shared" si="3"/>
        <v>761</v>
      </c>
      <c r="D67" s="28">
        <v>0</v>
      </c>
      <c r="E67" s="29">
        <v>1</v>
      </c>
      <c r="F67" s="52">
        <f t="shared" si="2"/>
        <v>0</v>
      </c>
      <c r="G67" s="30">
        <v>0</v>
      </c>
      <c r="I67" s="38"/>
    </row>
    <row r="68" spans="1:9">
      <c r="A68" s="110"/>
      <c r="B68" s="5" t="s">
        <v>71</v>
      </c>
      <c r="C68" s="37">
        <f t="shared" si="3"/>
        <v>762</v>
      </c>
      <c r="D68" s="34">
        <v>0</v>
      </c>
      <c r="E68" s="35">
        <v>1</v>
      </c>
      <c r="F68" s="52">
        <f t="shared" si="2"/>
        <v>0</v>
      </c>
      <c r="G68" s="30">
        <v>0</v>
      </c>
      <c r="I68" s="38"/>
    </row>
    <row r="69" spans="1:9" ht="34.5">
      <c r="A69" s="110"/>
      <c r="B69" s="54" t="s">
        <v>72</v>
      </c>
      <c r="C69" s="49">
        <f t="shared" si="3"/>
        <v>763</v>
      </c>
      <c r="D69" s="28">
        <v>0</v>
      </c>
      <c r="E69" s="29">
        <v>1</v>
      </c>
      <c r="F69" s="52">
        <f t="shared" si="2"/>
        <v>0</v>
      </c>
      <c r="G69" s="30">
        <v>0</v>
      </c>
      <c r="I69" s="38"/>
    </row>
    <row r="70" spans="1:9">
      <c r="A70" s="110"/>
      <c r="B70" s="5" t="s">
        <v>73</v>
      </c>
      <c r="C70" s="37">
        <f t="shared" si="3"/>
        <v>764</v>
      </c>
      <c r="D70" s="34">
        <v>0</v>
      </c>
      <c r="E70" s="35">
        <v>1</v>
      </c>
      <c r="F70" s="52">
        <f t="shared" si="2"/>
        <v>0</v>
      </c>
      <c r="G70" s="30">
        <v>0</v>
      </c>
      <c r="I70" s="38"/>
    </row>
    <row r="71" spans="1:9">
      <c r="A71" s="110"/>
      <c r="B71" s="5" t="s">
        <v>74</v>
      </c>
      <c r="C71" s="37">
        <f t="shared" si="3"/>
        <v>765</v>
      </c>
      <c r="D71" s="34">
        <v>0</v>
      </c>
      <c r="E71" s="35">
        <v>1</v>
      </c>
      <c r="F71" s="52">
        <f t="shared" si="2"/>
        <v>0</v>
      </c>
      <c r="G71" s="30">
        <v>0</v>
      </c>
      <c r="I71" s="38"/>
    </row>
    <row r="72" spans="1:9">
      <c r="A72" s="110"/>
      <c r="B72" s="5" t="s">
        <v>36</v>
      </c>
      <c r="C72" s="37">
        <f t="shared" si="3"/>
        <v>766</v>
      </c>
      <c r="D72" s="34">
        <v>0</v>
      </c>
      <c r="E72" s="35">
        <v>1</v>
      </c>
      <c r="F72" s="52">
        <f t="shared" si="2"/>
        <v>0</v>
      </c>
      <c r="G72" s="30">
        <v>0</v>
      </c>
      <c r="I72" s="38"/>
    </row>
    <row r="73" spans="1:9">
      <c r="A73" s="110"/>
      <c r="B73" s="5" t="s">
        <v>75</v>
      </c>
      <c r="C73" s="37">
        <f t="shared" si="3"/>
        <v>767</v>
      </c>
      <c r="D73" s="34">
        <v>0</v>
      </c>
      <c r="E73" s="35">
        <v>1</v>
      </c>
      <c r="F73" s="52">
        <f t="shared" si="2"/>
        <v>0</v>
      </c>
      <c r="G73" s="30">
        <v>0</v>
      </c>
      <c r="I73" s="55"/>
    </row>
    <row r="74" spans="1:9" ht="34.5">
      <c r="A74" s="110"/>
      <c r="B74" s="54" t="s">
        <v>76</v>
      </c>
      <c r="C74" s="49">
        <f t="shared" si="3"/>
        <v>768</v>
      </c>
      <c r="D74" s="28">
        <v>0</v>
      </c>
      <c r="E74" s="29">
        <v>0.5</v>
      </c>
      <c r="F74" s="52">
        <f t="shared" si="2"/>
        <v>0</v>
      </c>
      <c r="G74" s="30">
        <v>0</v>
      </c>
      <c r="I74" s="55"/>
    </row>
    <row r="75" spans="1:9">
      <c r="A75" s="110"/>
      <c r="B75" s="5" t="s">
        <v>77</v>
      </c>
      <c r="C75" s="37">
        <f t="shared" si="3"/>
        <v>769</v>
      </c>
      <c r="D75" s="34">
        <v>0</v>
      </c>
      <c r="E75" s="35">
        <v>1</v>
      </c>
      <c r="F75" s="52">
        <f t="shared" si="2"/>
        <v>0</v>
      </c>
      <c r="G75" s="30">
        <v>0</v>
      </c>
      <c r="I75" s="55"/>
    </row>
    <row r="76" spans="1:9">
      <c r="A76" s="110"/>
      <c r="B76" s="5" t="s">
        <v>55</v>
      </c>
      <c r="C76" s="37">
        <f t="shared" si="3"/>
        <v>770</v>
      </c>
      <c r="D76" s="34">
        <v>0</v>
      </c>
      <c r="E76" s="35">
        <v>1</v>
      </c>
      <c r="F76" s="52">
        <f t="shared" si="2"/>
        <v>0</v>
      </c>
      <c r="G76" s="30">
        <v>0</v>
      </c>
      <c r="I76" s="55"/>
    </row>
    <row r="77" spans="1:9">
      <c r="A77" s="110"/>
      <c r="B77" s="5" t="s">
        <v>78</v>
      </c>
      <c r="C77" s="37">
        <f t="shared" si="3"/>
        <v>771</v>
      </c>
      <c r="D77" s="34">
        <v>0</v>
      </c>
      <c r="E77" s="35">
        <v>1</v>
      </c>
      <c r="F77" s="52">
        <f t="shared" si="2"/>
        <v>0</v>
      </c>
      <c r="G77" s="30">
        <v>0</v>
      </c>
      <c r="I77" s="55"/>
    </row>
    <row r="78" spans="1:9" ht="23.25">
      <c r="A78" s="110"/>
      <c r="B78" s="54" t="s">
        <v>79</v>
      </c>
      <c r="C78" s="49">
        <f t="shared" si="3"/>
        <v>772</v>
      </c>
      <c r="D78" s="28">
        <v>0</v>
      </c>
      <c r="E78" s="29">
        <v>1</v>
      </c>
      <c r="F78" s="52">
        <f t="shared" si="2"/>
        <v>0</v>
      </c>
      <c r="G78" s="30">
        <v>0</v>
      </c>
      <c r="I78" s="55"/>
    </row>
    <row r="79" spans="1:9" ht="23.25">
      <c r="A79" s="110"/>
      <c r="B79" s="54" t="s">
        <v>62</v>
      </c>
      <c r="C79" s="49">
        <f t="shared" si="3"/>
        <v>773</v>
      </c>
      <c r="D79" s="28">
        <v>0</v>
      </c>
      <c r="E79" s="29">
        <v>1</v>
      </c>
      <c r="F79" s="52">
        <f t="shared" si="2"/>
        <v>0</v>
      </c>
      <c r="G79" s="30">
        <v>0</v>
      </c>
      <c r="I79" s="55"/>
    </row>
    <row r="80" spans="1:9">
      <c r="A80" s="110"/>
      <c r="B80" s="5" t="s">
        <v>80</v>
      </c>
      <c r="C80" s="37">
        <f t="shared" si="3"/>
        <v>774</v>
      </c>
      <c r="D80" s="34">
        <v>0</v>
      </c>
      <c r="E80" s="35">
        <v>1</v>
      </c>
      <c r="F80" s="52">
        <f t="shared" si="2"/>
        <v>0</v>
      </c>
      <c r="G80" s="30">
        <v>0</v>
      </c>
      <c r="I80" s="55"/>
    </row>
    <row r="81" spans="1:12">
      <c r="A81" s="110"/>
      <c r="C81" s="37">
        <f t="shared" si="3"/>
        <v>775</v>
      </c>
      <c r="D81" s="34">
        <v>0</v>
      </c>
      <c r="E81" s="35">
        <v>1</v>
      </c>
      <c r="F81" s="52">
        <f t="shared" si="2"/>
        <v>0</v>
      </c>
      <c r="G81" s="30">
        <v>0</v>
      </c>
      <c r="I81" s="55"/>
    </row>
    <row r="82" spans="1:12">
      <c r="A82" s="111"/>
      <c r="B82" s="56" t="s">
        <v>81</v>
      </c>
      <c r="C82" s="57">
        <v>776</v>
      </c>
      <c r="D82" s="44"/>
      <c r="E82" s="45"/>
      <c r="F82" s="58">
        <f>SUM(F60:F81)</f>
        <v>0</v>
      </c>
      <c r="G82" s="58">
        <f>SUM(G60:G81)</f>
        <v>0</v>
      </c>
      <c r="I82" s="55"/>
    </row>
    <row r="83" spans="1:12">
      <c r="A83" s="59" t="s">
        <v>82</v>
      </c>
      <c r="B83" s="60" t="s">
        <v>83</v>
      </c>
      <c r="C83" s="20" t="s">
        <v>84</v>
      </c>
      <c r="D83" s="61">
        <f>F58-F82</f>
        <v>520007.37239999912</v>
      </c>
      <c r="E83" s="22">
        <v>1</v>
      </c>
      <c r="F83" s="62">
        <f>D83*E83</f>
        <v>520007.37239999912</v>
      </c>
      <c r="G83" s="23">
        <f>G58-G82</f>
        <v>0</v>
      </c>
      <c r="I83" s="55"/>
      <c r="J83" s="50">
        <f>F83</f>
        <v>520007.37239999912</v>
      </c>
    </row>
    <row r="84" spans="1:12">
      <c r="A84" s="63"/>
      <c r="B84" s="64" t="s">
        <v>85</v>
      </c>
      <c r="C84" s="33"/>
      <c r="D84" s="34">
        <v>0</v>
      </c>
      <c r="E84" s="35">
        <v>1</v>
      </c>
      <c r="F84" s="36">
        <f>D84*E84</f>
        <v>0</v>
      </c>
      <c r="G84" s="36">
        <v>0</v>
      </c>
      <c r="I84" s="38"/>
    </row>
    <row r="85" spans="1:12">
      <c r="A85" s="65"/>
      <c r="B85" s="53" t="s">
        <v>86</v>
      </c>
      <c r="C85" s="43">
        <v>346</v>
      </c>
      <c r="D85" s="66">
        <f>IF(D83&gt;0,D83-D84,"0,00")</f>
        <v>520007.37239999912</v>
      </c>
      <c r="E85" s="45">
        <v>1</v>
      </c>
      <c r="F85" s="41">
        <f>D85*E85</f>
        <v>520007.37239999912</v>
      </c>
      <c r="G85" s="67" t="str">
        <f>IF(G83&gt;0,G83-G84,"0,00")</f>
        <v>0,00</v>
      </c>
      <c r="I85" s="38"/>
    </row>
    <row r="86" spans="1:12">
      <c r="A86" s="68">
        <v>10</v>
      </c>
      <c r="B86" s="19" t="s">
        <v>87</v>
      </c>
      <c r="C86" s="20">
        <v>351</v>
      </c>
      <c r="D86" s="69">
        <f>F85</f>
        <v>520007.37239999912</v>
      </c>
      <c r="E86" s="70" t="s">
        <v>88</v>
      </c>
      <c r="F86" s="23">
        <f>IF(D86&gt;12500,(D86-12500)*0.25+(12500*0.125),D86*0.125)</f>
        <v>128439.34309999978</v>
      </c>
      <c r="G86" s="23">
        <v>0</v>
      </c>
      <c r="I86" s="38"/>
    </row>
    <row r="87" spans="1:12">
      <c r="A87" s="25"/>
      <c r="B87" s="32" t="s">
        <v>89</v>
      </c>
      <c r="C87" s="33"/>
      <c r="D87" s="34"/>
      <c r="E87" s="35"/>
      <c r="F87" s="48"/>
      <c r="G87" s="36"/>
      <c r="I87" s="38"/>
    </row>
    <row r="88" spans="1:12">
      <c r="A88" s="25"/>
      <c r="B88" s="71" t="s">
        <v>90</v>
      </c>
      <c r="C88" s="33">
        <v>353</v>
      </c>
      <c r="D88" s="34">
        <v>0</v>
      </c>
      <c r="E88" s="35">
        <v>1</v>
      </c>
      <c r="F88" s="48">
        <f>D88*E88</f>
        <v>0</v>
      </c>
      <c r="G88" s="36">
        <v>0</v>
      </c>
      <c r="I88" s="38"/>
      <c r="J88" s="50"/>
    </row>
    <row r="89" spans="1:12">
      <c r="A89" s="25"/>
      <c r="B89" s="71" t="s">
        <v>80</v>
      </c>
      <c r="C89" s="33">
        <v>355</v>
      </c>
      <c r="D89" s="34">
        <v>0</v>
      </c>
      <c r="E89" s="35">
        <v>1</v>
      </c>
      <c r="F89" s="48">
        <f>D89*E89</f>
        <v>0</v>
      </c>
      <c r="G89" s="36">
        <v>0</v>
      </c>
      <c r="I89" s="38"/>
      <c r="K89" s="50"/>
    </row>
    <row r="90" spans="1:12">
      <c r="A90" s="25"/>
      <c r="B90" s="71" t="s">
        <v>91</v>
      </c>
      <c r="C90" s="33">
        <v>356</v>
      </c>
      <c r="D90" s="34">
        <v>0</v>
      </c>
      <c r="E90" s="35">
        <v>1</v>
      </c>
      <c r="F90" s="48">
        <f>D90*E90</f>
        <v>0</v>
      </c>
      <c r="G90" s="36">
        <v>0</v>
      </c>
      <c r="I90" s="38"/>
    </row>
    <row r="91" spans="1:12">
      <c r="A91" s="39"/>
      <c r="B91" s="71" t="s">
        <v>92</v>
      </c>
      <c r="C91" s="37">
        <v>359</v>
      </c>
      <c r="D91" s="72">
        <v>0</v>
      </c>
      <c r="E91" s="35">
        <v>1</v>
      </c>
      <c r="F91" s="48">
        <f>D91*E91</f>
        <v>0</v>
      </c>
      <c r="G91" s="36">
        <v>0</v>
      </c>
      <c r="I91" s="55"/>
    </row>
    <row r="92" spans="1:12">
      <c r="A92" s="39"/>
      <c r="B92" s="71" t="s">
        <v>93</v>
      </c>
      <c r="C92" s="37">
        <v>360</v>
      </c>
      <c r="D92" s="72">
        <v>16344</v>
      </c>
      <c r="E92" s="35">
        <v>1</v>
      </c>
      <c r="F92" s="48">
        <f>D92*E92</f>
        <v>16344</v>
      </c>
      <c r="G92" s="36">
        <v>0</v>
      </c>
      <c r="I92" s="55"/>
      <c r="K92" s="73"/>
      <c r="L92" s="73"/>
    </row>
    <row r="93" spans="1:12">
      <c r="A93" s="39"/>
      <c r="C93" s="37"/>
      <c r="D93" s="34"/>
      <c r="E93" s="35"/>
      <c r="F93" s="46">
        <f>SUM(F88:F92)</f>
        <v>16344</v>
      </c>
      <c r="G93" s="46">
        <f>SUM(G88:G92)</f>
        <v>0</v>
      </c>
      <c r="I93" s="38"/>
      <c r="K93" s="73"/>
      <c r="L93" s="73"/>
    </row>
    <row r="94" spans="1:12">
      <c r="A94" s="39"/>
      <c r="C94" s="37"/>
      <c r="D94" s="34"/>
      <c r="E94" s="35"/>
      <c r="F94" s="62"/>
      <c r="G94" s="62"/>
      <c r="I94" s="38"/>
      <c r="K94" s="73"/>
      <c r="L94" s="73"/>
    </row>
    <row r="95" spans="1:12">
      <c r="A95" s="39"/>
      <c r="B95" s="5" t="s">
        <v>94</v>
      </c>
      <c r="C95" s="37"/>
      <c r="D95" s="34"/>
      <c r="E95" s="35"/>
      <c r="F95" s="41"/>
      <c r="G95" s="40"/>
      <c r="I95" s="38"/>
      <c r="K95" s="73"/>
      <c r="L95" s="73"/>
    </row>
    <row r="96" spans="1:12">
      <c r="A96" s="39"/>
      <c r="B96" s="71" t="s">
        <v>95</v>
      </c>
      <c r="C96" s="37">
        <v>371</v>
      </c>
      <c r="D96" s="34">
        <v>0</v>
      </c>
      <c r="E96" s="35">
        <v>1</v>
      </c>
      <c r="F96" s="23">
        <f>D96*E96</f>
        <v>0</v>
      </c>
      <c r="G96" s="62">
        <v>0</v>
      </c>
      <c r="I96" s="38"/>
      <c r="K96" s="73"/>
      <c r="L96" s="73"/>
    </row>
    <row r="97" spans="1:12">
      <c r="A97" s="39"/>
      <c r="C97" s="37"/>
      <c r="D97" s="34"/>
      <c r="E97" s="35"/>
      <c r="F97" s="58">
        <f>F96</f>
        <v>0</v>
      </c>
      <c r="G97" s="58">
        <f>G96</f>
        <v>0</v>
      </c>
      <c r="I97" s="38"/>
      <c r="K97" s="73"/>
      <c r="L97" s="73"/>
    </row>
    <row r="98" spans="1:12">
      <c r="A98" s="39"/>
      <c r="C98" s="37"/>
      <c r="D98" s="34"/>
      <c r="E98" s="35"/>
      <c r="F98" s="41"/>
      <c r="G98" s="40"/>
      <c r="I98" s="38"/>
      <c r="K98" s="73"/>
      <c r="L98" s="73"/>
    </row>
    <row r="99" spans="1:12">
      <c r="A99" s="25"/>
      <c r="B99" s="74" t="s">
        <v>96</v>
      </c>
      <c r="C99" s="75" t="s">
        <v>97</v>
      </c>
      <c r="D99" s="34"/>
      <c r="E99" s="76"/>
      <c r="F99" s="46">
        <f>+IF(F86-F93+F97&lt;0,F91+F92,F86-F93+F97)</f>
        <v>112095.34309999978</v>
      </c>
      <c r="G99" s="46">
        <f>+IF(G86-G93+G97&lt;0,0,G86-G93+G97)</f>
        <v>0</v>
      </c>
      <c r="I99" s="77"/>
      <c r="K99" s="78"/>
      <c r="L99" s="73"/>
    </row>
    <row r="100" spans="1:12">
      <c r="A100" s="25"/>
      <c r="B100" s="64"/>
      <c r="C100" s="33"/>
      <c r="D100" s="34"/>
      <c r="E100" s="79"/>
      <c r="F100" s="48"/>
      <c r="G100" s="48"/>
      <c r="I100" s="77"/>
      <c r="K100" s="73"/>
      <c r="L100" s="73"/>
    </row>
    <row r="101" spans="1:12">
      <c r="A101" s="25"/>
      <c r="B101" s="64" t="s">
        <v>98</v>
      </c>
      <c r="C101" s="33">
        <v>363</v>
      </c>
      <c r="D101" s="34">
        <v>0</v>
      </c>
      <c r="E101" s="35">
        <v>1</v>
      </c>
      <c r="F101" s="36">
        <f>D101*E101</f>
        <v>0</v>
      </c>
      <c r="G101" s="48">
        <v>0</v>
      </c>
      <c r="I101" s="77"/>
      <c r="K101" s="73"/>
      <c r="L101" s="73"/>
    </row>
    <row r="102" spans="1:12">
      <c r="A102" s="25"/>
      <c r="B102" s="64" t="s">
        <v>99</v>
      </c>
      <c r="C102" s="33">
        <v>372</v>
      </c>
      <c r="D102" s="34">
        <v>0</v>
      </c>
      <c r="E102" s="35">
        <v>1</v>
      </c>
      <c r="F102" s="36">
        <f>D102*E102</f>
        <v>0</v>
      </c>
      <c r="G102" s="48">
        <v>0</v>
      </c>
      <c r="I102" s="77"/>
      <c r="K102" s="73"/>
      <c r="L102" s="73"/>
    </row>
    <row r="103" spans="1:12">
      <c r="A103" s="25"/>
      <c r="B103" s="64" t="s">
        <v>100</v>
      </c>
      <c r="C103" s="33">
        <v>364</v>
      </c>
      <c r="D103" s="61">
        <f>IF(D83&gt;0,D83,"0,00")</f>
        <v>520007.37239999912</v>
      </c>
      <c r="E103" s="35">
        <v>1.4999999999999999E-2</v>
      </c>
      <c r="F103" s="48">
        <f>D103*E103</f>
        <v>7800.1105859999861</v>
      </c>
      <c r="G103" s="36">
        <v>0</v>
      </c>
      <c r="I103" s="38"/>
      <c r="K103" s="73"/>
      <c r="L103" s="73"/>
    </row>
    <row r="104" spans="1:12">
      <c r="A104" s="25"/>
      <c r="B104" s="32" t="s">
        <v>101</v>
      </c>
      <c r="C104" s="33">
        <v>373</v>
      </c>
      <c r="D104" s="34">
        <v>0</v>
      </c>
      <c r="E104" s="35">
        <v>1</v>
      </c>
      <c r="F104" s="36">
        <f>D104*E104</f>
        <v>0</v>
      </c>
      <c r="G104" s="48">
        <v>0</v>
      </c>
      <c r="I104" s="38"/>
      <c r="K104" s="73"/>
      <c r="L104" s="73"/>
    </row>
    <row r="105" spans="1:12">
      <c r="A105" s="25"/>
      <c r="B105" s="32" t="s">
        <v>102</v>
      </c>
      <c r="C105" s="33">
        <v>374</v>
      </c>
      <c r="D105" s="34">
        <v>0</v>
      </c>
      <c r="E105" s="35">
        <v>1</v>
      </c>
      <c r="F105" s="36">
        <f>D105*E105</f>
        <v>0</v>
      </c>
      <c r="G105" s="48">
        <v>0</v>
      </c>
      <c r="I105" s="38"/>
      <c r="K105" s="73"/>
      <c r="L105" s="73"/>
    </row>
    <row r="106" spans="1:12">
      <c r="A106" s="25"/>
      <c r="B106" s="32"/>
      <c r="C106" s="33"/>
      <c r="D106" s="34"/>
      <c r="E106" s="35"/>
      <c r="F106" s="36"/>
      <c r="G106" s="48"/>
      <c r="I106" s="38"/>
      <c r="K106" s="73"/>
      <c r="L106" s="73"/>
    </row>
    <row r="107" spans="1:12">
      <c r="A107" s="25"/>
      <c r="B107" s="80" t="s">
        <v>103</v>
      </c>
      <c r="C107" s="33">
        <v>365</v>
      </c>
      <c r="D107" s="34">
        <v>0</v>
      </c>
      <c r="E107" s="35">
        <v>1</v>
      </c>
      <c r="F107" s="36">
        <f>D107*E107</f>
        <v>0</v>
      </c>
      <c r="G107" s="48">
        <v>0</v>
      </c>
      <c r="I107" s="38"/>
      <c r="K107" s="73"/>
      <c r="L107" s="73"/>
    </row>
    <row r="108" spans="1:12">
      <c r="A108" s="39"/>
      <c r="B108" s="71" t="s">
        <v>104</v>
      </c>
      <c r="C108" s="37"/>
      <c r="D108" s="34">
        <v>0</v>
      </c>
      <c r="E108" s="35">
        <v>0.5</v>
      </c>
      <c r="F108" s="48">
        <f>D108*E108</f>
        <v>0</v>
      </c>
      <c r="G108" s="36">
        <v>0</v>
      </c>
      <c r="I108" s="38"/>
      <c r="K108" s="73"/>
      <c r="L108" s="73"/>
    </row>
    <row r="109" spans="1:12">
      <c r="A109" s="25"/>
      <c r="B109" s="71" t="s">
        <v>105</v>
      </c>
      <c r="C109" s="37"/>
      <c r="D109" s="34">
        <f>'[1]Balancete 31-12-2010'!G446</f>
        <v>4616.21</v>
      </c>
      <c r="E109" s="35">
        <v>0.05</v>
      </c>
      <c r="F109" s="48">
        <f>D109*E109</f>
        <v>230.81050000000002</v>
      </c>
      <c r="G109" s="36">
        <v>0</v>
      </c>
      <c r="I109" s="38" t="s">
        <v>106</v>
      </c>
    </row>
    <row r="110" spans="1:12">
      <c r="A110" s="39"/>
      <c r="B110" s="71" t="s">
        <v>107</v>
      </c>
      <c r="C110" s="37"/>
      <c r="D110" s="81">
        <f>'[1]Balancete 31-12-2010'!G434</f>
        <v>4424.3</v>
      </c>
      <c r="E110" s="35">
        <v>0.1</v>
      </c>
      <c r="F110" s="48">
        <f>D110*E110</f>
        <v>442.43000000000006</v>
      </c>
      <c r="G110" s="36">
        <v>0</v>
      </c>
      <c r="I110" s="38" t="s">
        <v>108</v>
      </c>
    </row>
    <row r="111" spans="1:12">
      <c r="A111" s="39"/>
      <c r="B111" s="71" t="s">
        <v>109</v>
      </c>
      <c r="C111" s="37"/>
      <c r="D111" s="51">
        <f>D130</f>
        <v>32717.61</v>
      </c>
      <c r="E111" s="35">
        <v>0.1</v>
      </c>
      <c r="F111" s="48">
        <f>D111*E111</f>
        <v>3271.7610000000004</v>
      </c>
      <c r="G111" s="36">
        <v>0</v>
      </c>
      <c r="I111" s="38"/>
    </row>
    <row r="112" spans="1:12">
      <c r="A112" s="25"/>
      <c r="B112" s="64"/>
      <c r="C112" s="33"/>
      <c r="D112" s="34"/>
      <c r="E112" s="35"/>
      <c r="F112" s="62">
        <f>SUM(F108:F111)</f>
        <v>3945.0015000000003</v>
      </c>
      <c r="G112" s="62">
        <f>SUM(G108:G111)</f>
        <v>0</v>
      </c>
      <c r="I112" s="38"/>
    </row>
    <row r="113" spans="1:10">
      <c r="A113" s="25"/>
      <c r="B113" s="32" t="s">
        <v>110</v>
      </c>
      <c r="C113" s="33">
        <v>366</v>
      </c>
      <c r="D113" s="34">
        <v>0</v>
      </c>
      <c r="E113" s="35">
        <v>1</v>
      </c>
      <c r="F113" s="23">
        <f>D113*E113</f>
        <v>0</v>
      </c>
      <c r="G113" s="62">
        <v>0</v>
      </c>
      <c r="I113" s="38"/>
      <c r="J113" s="50"/>
    </row>
    <row r="114" spans="1:10">
      <c r="A114" s="25"/>
      <c r="B114" s="32" t="s">
        <v>111</v>
      </c>
      <c r="C114" s="33">
        <v>369</v>
      </c>
      <c r="D114" s="34">
        <v>0</v>
      </c>
      <c r="E114" s="35">
        <v>1</v>
      </c>
      <c r="F114" s="36">
        <f>D114*E114</f>
        <v>0</v>
      </c>
      <c r="G114" s="48">
        <v>0</v>
      </c>
      <c r="I114" s="38"/>
    </row>
    <row r="115" spans="1:10">
      <c r="A115" s="25"/>
      <c r="B115" s="32"/>
      <c r="C115" s="33"/>
      <c r="D115" s="34"/>
      <c r="E115" s="35"/>
      <c r="F115" s="36"/>
      <c r="G115" s="48"/>
      <c r="I115" s="38"/>
    </row>
    <row r="116" spans="1:10">
      <c r="A116" s="25"/>
      <c r="B116" s="32"/>
      <c r="C116" s="33"/>
      <c r="D116" s="34"/>
      <c r="E116" s="35"/>
      <c r="F116" s="41"/>
      <c r="G116" s="40"/>
      <c r="I116" s="38"/>
    </row>
    <row r="117" spans="1:10">
      <c r="A117" s="82"/>
      <c r="B117" s="83" t="s">
        <v>112</v>
      </c>
      <c r="C117" s="84"/>
      <c r="D117" s="44"/>
      <c r="E117" s="85"/>
      <c r="F117" s="46">
        <f>+F99+F101+F102+F103+F104-F105+F112+F113+F114</f>
        <v>123840.45518599976</v>
      </c>
      <c r="G117" s="46">
        <f>+G99+G101+G102+G103+G104-G105+G112+G113+G114</f>
        <v>0</v>
      </c>
      <c r="I117" s="38"/>
    </row>
    <row r="118" spans="1:10">
      <c r="A118" s="86" t="s">
        <v>113</v>
      </c>
      <c r="B118" s="87"/>
      <c r="C118" s="88"/>
      <c r="D118" s="89"/>
      <c r="E118" s="90"/>
      <c r="F118" s="58">
        <f>F86+F103+F112</f>
        <v>140184.45518599977</v>
      </c>
      <c r="G118" s="58">
        <f>G86+G103+G112</f>
        <v>0</v>
      </c>
      <c r="I118" s="91"/>
      <c r="J118" s="50">
        <f>F86+F103+F112</f>
        <v>140184.45518599977</v>
      </c>
    </row>
    <row r="119" spans="1:10">
      <c r="C119" s="92"/>
      <c r="D119" s="34"/>
      <c r="F119" s="93"/>
      <c r="G119" s="93"/>
      <c r="I119" s="38"/>
    </row>
    <row r="120" spans="1:10">
      <c r="A120" s="94" t="s">
        <v>109</v>
      </c>
      <c r="B120" s="95"/>
      <c r="C120" s="96"/>
      <c r="D120" s="97" t="s">
        <v>5</v>
      </c>
      <c r="E120" s="16" t="s">
        <v>6</v>
      </c>
      <c r="F120" s="17" t="s">
        <v>7</v>
      </c>
      <c r="G120" s="98" t="s">
        <v>7</v>
      </c>
      <c r="I120" s="38"/>
    </row>
    <row r="121" spans="1:10">
      <c r="A121" s="99"/>
      <c r="B121" s="5" t="s">
        <v>114</v>
      </c>
      <c r="C121" s="92"/>
      <c r="D121" s="34">
        <f>'[1]Balancete 31-12-2010'!G364</f>
        <v>16900.28</v>
      </c>
      <c r="E121" s="22">
        <v>0.1</v>
      </c>
      <c r="F121" s="23">
        <f t="shared" ref="F121:F129" si="4">D121*E121</f>
        <v>1690.028</v>
      </c>
      <c r="G121" s="23">
        <f>F121</f>
        <v>1690.028</v>
      </c>
      <c r="I121" s="38" t="s">
        <v>115</v>
      </c>
    </row>
    <row r="122" spans="1:10">
      <c r="A122" s="99"/>
      <c r="B122" s="5" t="s">
        <v>116</v>
      </c>
      <c r="C122" s="92"/>
      <c r="D122" s="34">
        <v>0</v>
      </c>
      <c r="E122" s="35">
        <v>0.1</v>
      </c>
      <c r="F122" s="36">
        <f t="shared" si="4"/>
        <v>0</v>
      </c>
      <c r="G122" s="36">
        <v>0</v>
      </c>
      <c r="I122" s="38"/>
    </row>
    <row r="123" spans="1:10">
      <c r="A123" s="99"/>
      <c r="B123" s="5" t="s">
        <v>117</v>
      </c>
      <c r="C123" s="92"/>
      <c r="D123" s="34">
        <f>'[1]Balancete 31-12-2010'!G427</f>
        <v>1911.54</v>
      </c>
      <c r="E123" s="35">
        <v>0.1</v>
      </c>
      <c r="F123" s="36">
        <f t="shared" si="4"/>
        <v>191.154</v>
      </c>
      <c r="G123" s="36">
        <f>F123</f>
        <v>191.154</v>
      </c>
      <c r="I123" s="38" t="s">
        <v>118</v>
      </c>
    </row>
    <row r="124" spans="1:10">
      <c r="A124" s="99"/>
      <c r="B124" s="5" t="s">
        <v>119</v>
      </c>
      <c r="C124" s="92"/>
      <c r="D124" s="34">
        <v>0</v>
      </c>
      <c r="E124" s="35">
        <v>0.1</v>
      </c>
      <c r="F124" s="36">
        <f t="shared" si="4"/>
        <v>0</v>
      </c>
      <c r="G124" s="36">
        <f>F124</f>
        <v>0</v>
      </c>
      <c r="I124" s="38"/>
    </row>
    <row r="125" spans="1:10">
      <c r="A125" s="99"/>
      <c r="B125" s="5" t="s">
        <v>120</v>
      </c>
      <c r="C125" s="92"/>
      <c r="D125" s="34">
        <v>0</v>
      </c>
      <c r="E125" s="35">
        <v>0.1</v>
      </c>
      <c r="F125" s="36">
        <f t="shared" si="4"/>
        <v>0</v>
      </c>
      <c r="G125" s="36">
        <v>0</v>
      </c>
      <c r="I125" s="38"/>
    </row>
    <row r="126" spans="1:10">
      <c r="A126" s="99"/>
      <c r="B126" s="5" t="s">
        <v>121</v>
      </c>
      <c r="C126" s="92"/>
      <c r="D126" s="34">
        <f>'[1]Balancete 31-12-2010'!G388</f>
        <v>2408.06</v>
      </c>
      <c r="E126" s="35">
        <v>0.1</v>
      </c>
      <c r="F126" s="36">
        <f t="shared" si="4"/>
        <v>240.80600000000001</v>
      </c>
      <c r="G126" s="36">
        <f>F126</f>
        <v>240.80600000000001</v>
      </c>
      <c r="I126" s="38" t="s">
        <v>122</v>
      </c>
    </row>
    <row r="127" spans="1:10">
      <c r="A127" s="99"/>
      <c r="B127" s="5" t="s">
        <v>123</v>
      </c>
      <c r="C127" s="92"/>
      <c r="D127" s="34">
        <f>'[1]Balancete 31-12-2010'!G410</f>
        <v>10540.18</v>
      </c>
      <c r="E127" s="35">
        <v>0.1</v>
      </c>
      <c r="F127" s="36">
        <f t="shared" si="4"/>
        <v>1054.018</v>
      </c>
      <c r="G127" s="36">
        <v>0</v>
      </c>
      <c r="I127" s="38" t="s">
        <v>124</v>
      </c>
    </row>
    <row r="128" spans="1:10">
      <c r="A128" s="99"/>
      <c r="B128" s="5" t="s">
        <v>125</v>
      </c>
      <c r="C128" s="92"/>
      <c r="D128" s="34">
        <v>0</v>
      </c>
      <c r="E128" s="35">
        <v>0.1</v>
      </c>
      <c r="F128" s="36">
        <f t="shared" si="4"/>
        <v>0</v>
      </c>
      <c r="G128" s="36">
        <v>0</v>
      </c>
      <c r="I128" s="38"/>
    </row>
    <row r="129" spans="1:9">
      <c r="A129" s="99"/>
      <c r="B129" s="5" t="s">
        <v>126</v>
      </c>
      <c r="C129" s="92"/>
      <c r="D129" s="34">
        <f>'[1]Balancete 31-12-2010'!G341</f>
        <v>957.55</v>
      </c>
      <c r="E129" s="35">
        <v>0.1</v>
      </c>
      <c r="F129" s="36">
        <f t="shared" si="4"/>
        <v>95.754999999999995</v>
      </c>
      <c r="G129" s="36">
        <f>F129</f>
        <v>95.754999999999995</v>
      </c>
      <c r="I129" s="38" t="s">
        <v>127</v>
      </c>
    </row>
    <row r="130" spans="1:9">
      <c r="A130" s="100"/>
      <c r="B130" s="56"/>
      <c r="C130" s="101"/>
      <c r="D130" s="89">
        <f>SUM(D121:D129)</f>
        <v>32717.61</v>
      </c>
      <c r="E130" s="45"/>
      <c r="F130" s="58">
        <f>SUM(F121:F129)</f>
        <v>3271.761</v>
      </c>
      <c r="G130" s="58">
        <f>SUM(G121:G129)</f>
        <v>2217.7429999999999</v>
      </c>
      <c r="I130" s="102"/>
    </row>
    <row r="131" spans="1:9">
      <c r="D131" s="34"/>
      <c r="F131" s="34"/>
      <c r="G131" s="34"/>
      <c r="I131" s="103"/>
    </row>
    <row r="132" spans="1:9">
      <c r="D132" s="34"/>
      <c r="F132" s="34"/>
      <c r="G132" s="34"/>
      <c r="I132" s="103"/>
    </row>
    <row r="133" spans="1:9">
      <c r="A133" s="104"/>
    </row>
    <row r="134" spans="1:9">
      <c r="A134" s="5"/>
    </row>
  </sheetData>
  <mergeCells count="6">
    <mergeCell ref="C3:C4"/>
    <mergeCell ref="I3:I4"/>
    <mergeCell ref="A13:A58"/>
    <mergeCell ref="A59:A82"/>
    <mergeCell ref="A3:A4"/>
    <mergeCell ref="B3:B4"/>
  </mergeCells>
  <phoneticPr fontId="0" type="noConversion"/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Estimativa IRC</vt:lpstr>
    </vt:vector>
  </TitlesOfParts>
  <Company>SOFANOU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csilva</dc:creator>
  <cp:lastModifiedBy>x</cp:lastModifiedBy>
  <dcterms:created xsi:type="dcterms:W3CDTF">2011-02-18T11:53:50Z</dcterms:created>
  <dcterms:modified xsi:type="dcterms:W3CDTF">2012-08-25T11:06:41Z</dcterms:modified>
</cp:coreProperties>
</file>