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5180" windowHeight="7815" activeTab="2"/>
  </bookViews>
  <sheets>
    <sheet name="Novo" sheetId="3" r:id="rId1"/>
    <sheet name="Caducidade - Contrato trabalho" sheetId="6" r:id="rId2"/>
    <sheet name="Mutuo acordo" sheetId="7" r:id="rId3"/>
    <sheet name="pASTA" sheetId="8" r:id="rId4"/>
  </sheets>
  <definedNames>
    <definedName name="_xlnm.Print_Area" localSheetId="1">'Caducidade - Contrato trabalho'!$C$2:$AI$45</definedName>
    <definedName name="_xlnm.Print_Area" localSheetId="2">'Mutuo acordo'!$B$1:$AN$42</definedName>
    <definedName name="_xlnm.Print_Area" localSheetId="0">Novo!$A$2:$X$31</definedName>
    <definedName name="_xlnm.Print_Area" localSheetId="3">pASTA!$C$5:$Q$32</definedName>
  </definedNames>
  <calcPr calcId="145621"/>
</workbook>
</file>

<file path=xl/calcChain.xml><?xml version="1.0" encoding="utf-8"?>
<calcChain xmlns="http://schemas.openxmlformats.org/spreadsheetml/2006/main">
  <c r="AF32" i="6" l="1"/>
  <c r="AQ48" i="7"/>
  <c r="AK25" i="6" l="1"/>
  <c r="AK24" i="6"/>
  <c r="AD14" i="7" l="1"/>
  <c r="AD13" i="7"/>
  <c r="AD16" i="7" l="1"/>
  <c r="AF17" i="6"/>
  <c r="AF16" i="6"/>
  <c r="AF15" i="6"/>
  <c r="AF11" i="6"/>
  <c r="AF10" i="6"/>
  <c r="AD10" i="7"/>
  <c r="AD9" i="7"/>
  <c r="AI35" i="7" s="1"/>
  <c r="M16" i="7"/>
  <c r="M33" i="7" s="1"/>
  <c r="N31" i="6"/>
  <c r="N32" i="6" s="1"/>
  <c r="N19" i="6"/>
  <c r="N22" i="6" s="1"/>
  <c r="X19" i="3"/>
  <c r="X14" i="3"/>
  <c r="N35" i="6" l="1"/>
  <c r="N37" i="6" s="1"/>
  <c r="AF19" i="6"/>
  <c r="AF22" i="6" s="1"/>
  <c r="AF35" i="6" s="1"/>
  <c r="AF16" i="7"/>
  <c r="AD18" i="7"/>
  <c r="AD20" i="7" s="1"/>
  <c r="AD33" i="7" s="1"/>
  <c r="AD30" i="7"/>
  <c r="AD42" i="7" l="1"/>
  <c r="AF37" i="6"/>
  <c r="AD35" i="7" l="1"/>
  <c r="AD39" i="7" s="1"/>
  <c r="AD40" i="7" s="1"/>
  <c r="AF41" i="6"/>
  <c r="AF42" i="6" s="1"/>
  <c r="AF44" i="6"/>
</calcChain>
</file>

<file path=xl/comments1.xml><?xml version="1.0" encoding="utf-8"?>
<comments xmlns="http://schemas.openxmlformats.org/spreadsheetml/2006/main">
  <authors>
    <author>Sistema - Administrador</author>
  </authors>
  <commentList>
    <comment ref="N31" authorId="0">
      <text>
        <r>
          <rPr>
            <b/>
            <sz val="8"/>
            <color indexed="81"/>
            <rFont val="Tahoma"/>
            <family val="2"/>
          </rPr>
          <t>Sistema - Administrador: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F32" authorId="0">
      <text>
        <r>
          <rPr>
            <b/>
            <sz val="8"/>
            <color indexed="81"/>
            <rFont val="Tahoma"/>
            <family val="2"/>
          </rPr>
          <t>Sistema - Administrador: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Sistema - Administrador</author>
  </authors>
  <commentList>
    <comment ref="M29" authorId="0">
      <text>
        <r>
          <rPr>
            <b/>
            <sz val="8"/>
            <color indexed="81"/>
            <rFont val="Tahoma"/>
            <family val="2"/>
          </rPr>
          <t>Sistema - Administrador: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AD30" authorId="0">
      <text>
        <r>
          <rPr>
            <b/>
            <sz val="8"/>
            <color indexed="81"/>
            <rFont val="Tahoma"/>
            <family val="2"/>
          </rPr>
          <t>Sistema - Administrador: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Sistema - Administrador</author>
  </authors>
  <commentList>
    <comment ref="N28" authorId="0">
      <text>
        <r>
          <rPr>
            <b/>
            <sz val="8"/>
            <color indexed="81"/>
            <rFont val="Tahoma"/>
            <family val="2"/>
          </rPr>
          <t>Sistema - Administrador: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<sst xmlns="http://schemas.openxmlformats.org/spreadsheetml/2006/main" count="172" uniqueCount="113">
  <si>
    <t>ou</t>
  </si>
  <si>
    <t>Euros</t>
  </si>
  <si>
    <t>COMPENSAÇÃO PARA NOVOS CONTRATOS DE TRABALHO</t>
  </si>
  <si>
    <t>Celebrados a partir do dia 01 de Novembro de 2011</t>
  </si>
  <si>
    <t>Em caso de Despedimento Colectivo</t>
  </si>
  <si>
    <t>20 dias de retrubuição Base + Diuturnidades, por cada ano completo de antiguidade</t>
  </si>
  <si>
    <t>Regra:</t>
  </si>
  <si>
    <t>Como se determina</t>
  </si>
  <si>
    <t>240 vezes o valor do SMN</t>
  </si>
  <si>
    <t>(485*240)</t>
  </si>
  <si>
    <t>(a)</t>
  </si>
  <si>
    <t>(b)</t>
  </si>
  <si>
    <t>O valor da Retrib. Base + diuturnidades a considerar para calculo da compensação não pode ser</t>
  </si>
  <si>
    <t>(20*485)</t>
  </si>
  <si>
    <t>superir a 20 vezes a S.M.N.</t>
  </si>
  <si>
    <t xml:space="preserve">O montante global da compensação não pode ser superior a 12 vezez a R: base + Diut., </t>
  </si>
  <si>
    <t>(x)</t>
  </si>
  <si>
    <t>(c )</t>
  </si>
  <si>
    <t>O valor Diario da R.Base + Diut. É o resultante  da divisão por 30 da R. Base + Diutrnidades</t>
  </si>
  <si>
    <t xml:space="preserve">(d) </t>
  </si>
  <si>
    <t>Em caso de Fracção de ano, o montante da compensação é calculado proporcionalmente</t>
  </si>
  <si>
    <t xml:space="preserve">( A compensação é paga pelo empregador, com excepção da parte que caiba </t>
  </si>
  <si>
    <t>ao fundo de compensação do trabalho, nos termso de legislação própria)</t>
  </si>
  <si>
    <t>Nota: Presume-se que o trabalhador aceita o despedimento quando recebe  a compensação</t>
  </si>
  <si>
    <t>CADUCIDADE DO CONTRATO DE TRABALHO</t>
  </si>
  <si>
    <t xml:space="preserve">Duração </t>
  </si>
  <si>
    <t>Duração Total do Contrato</t>
  </si>
  <si>
    <t>Dias de caducidade a pagar</t>
  </si>
  <si>
    <t>Dias</t>
  </si>
  <si>
    <t>Remuneração Dia para este efeito</t>
  </si>
  <si>
    <t>Fórmula</t>
  </si>
  <si>
    <t>R. Hora = (RM*12)/(52*40)</t>
  </si>
  <si>
    <t>R. Base mensal do Trabalhador</t>
  </si>
  <si>
    <t>=</t>
  </si>
  <si>
    <t>R hora * 8 horas</t>
  </si>
  <si>
    <t>horas</t>
  </si>
  <si>
    <t>Rem.  Dia</t>
  </si>
  <si>
    <t>(1 ano = 12 Meses = 20 dias de caducidade)</t>
  </si>
  <si>
    <t>Aplicar a regra da proporcionalidade</t>
  </si>
  <si>
    <t>( 2 dias por cada mês)- para contratos superiores a 6 meses)</t>
  </si>
  <si>
    <t>porque:</t>
  </si>
  <si>
    <t>(meses de duração * 20 dias a dividir por 12 meses)</t>
  </si>
  <si>
    <t>(R. Base + Diut.)/ 30</t>
  </si>
  <si>
    <t>Horário Semanal</t>
  </si>
  <si>
    <t>Pressupostos</t>
  </si>
  <si>
    <t>Pela empresa até à criação do Fundo</t>
  </si>
  <si>
    <t>Pela empresa ( hip. Provável)</t>
  </si>
  <si>
    <t>Pelo Fundo ( hip. Provável)</t>
  </si>
  <si>
    <t>Após a criação do Fundo e publicação de legislação (??)</t>
  </si>
  <si>
    <r>
      <t xml:space="preserve">Retribuição do Trabalhador </t>
    </r>
    <r>
      <rPr>
        <sz val="8"/>
        <color theme="1"/>
        <rFont val="Calibri"/>
        <family val="2"/>
        <scheme val="minor"/>
      </rPr>
      <t>(Base + Diut)</t>
    </r>
  </si>
  <si>
    <t>Indemnização a pagar</t>
  </si>
  <si>
    <t>( 1 mês por cada ano ou fração)</t>
  </si>
  <si>
    <t>Antiguidade</t>
  </si>
  <si>
    <t>Anos competos</t>
  </si>
  <si>
    <t>Meses adicionais</t>
  </si>
  <si>
    <t>Antiguidade total a considerar</t>
  </si>
  <si>
    <t>IMPORTANTE</t>
  </si>
  <si>
    <t>LIMITE</t>
  </si>
  <si>
    <t xml:space="preserve">Assim, a partir de 18 anos de antiguidade </t>
  </si>
  <si>
    <t xml:space="preserve">O valor da indeminização mantèm-se </t>
  </si>
  <si>
    <t>constante</t>
  </si>
  <si>
    <t xml:space="preserve">Supor:  Um contrato inicial com a duração de: </t>
  </si>
  <si>
    <t>Com   uma 1ª renovação de :</t>
  </si>
  <si>
    <t xml:space="preserve"> (Meses)</t>
  </si>
  <si>
    <t>Com uma 2ª  renovação de:</t>
  </si>
  <si>
    <t>( Dias)</t>
  </si>
  <si>
    <t>Pela empresa  - até à criação do Fundo</t>
  </si>
  <si>
    <t xml:space="preserve">Pela empresa  - </t>
  </si>
  <si>
    <t>Cálculo da compensação a pagar ao trabalhador</t>
  </si>
  <si>
    <t>Penalização do trabalhador  em  relação ao modelo anterior</t>
  </si>
  <si>
    <t xml:space="preserve"> (Contratos Celebrados ANTES de 1-11-2011 )</t>
  </si>
  <si>
    <t xml:space="preserve"> ( Contratos Celebrados APÓS  1-11-2011 )</t>
  </si>
  <si>
    <t>Pressupostos:</t>
  </si>
  <si>
    <t>RESCISÃO DE CONTRATO POR MÚTUO ACORDO</t>
  </si>
  <si>
    <t xml:space="preserve"> (Contratos Celebrados APÓS  de 1-11-2011 )</t>
  </si>
  <si>
    <t>Antiguidade do trabalhador</t>
  </si>
  <si>
    <t xml:space="preserve"> (Anos)</t>
  </si>
  <si>
    <t>(1 ano = 12 Meses = 20 dias de INDEMNIZAÇÃO)</t>
  </si>
  <si>
    <t>limite da indemnizaçâo máxima</t>
  </si>
  <si>
    <t>(Tem o limite de 12 vezes a Retrib. (base + Diut)</t>
  </si>
  <si>
    <t>Após a criação do Fundo e a publicação de legislação (??)</t>
  </si>
  <si>
    <t>Dias de  compensação a pagar</t>
  </si>
  <si>
    <t>Meses de  compensação a pagar</t>
  </si>
  <si>
    <t>(1 Mês de retribuição Base  + diutrnidades)</t>
  </si>
  <si>
    <t>por cada ano completo de antiguidade</t>
  </si>
  <si>
    <t>Em caso de fração de ano aplicar a proporcionalidade</t>
  </si>
  <si>
    <t>(R. Base + Diut.)* Antiguidade</t>
  </si>
  <si>
    <t>Penalização do trabalhador em  relação ao modelo anterior</t>
  </si>
  <si>
    <t>Nota: Colocar dados apenas nas células contornadas com linha vermelha</t>
  </si>
  <si>
    <t>( 3 dias por cada mês)- para contratos iguais ou inferiores a 6 meses)</t>
  </si>
  <si>
    <t>LEGISLAÇÃO RECENTE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</si>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</sst>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indexed="64"/>
      </bottom>
      <diagonal/>
    </border>
    <border>
      <left/>
      <right style="thin">
        <color rgb="FFFF0000"/>
      </right>
      <top/>
      <bottom style="thin">
        <color indexed="64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0" fillId="2" borderId="0" xfId="0" applyFill="1"/>
    <xf numFmtId="4" fontId="1" fillId="2" borderId="0" xfId="0" applyNumberFormat="1" applyFont="1" applyFill="1"/>
    <xf numFmtId="164" fontId="1" fillId="2" borderId="0" xfId="0" applyNumberFormat="1" applyFont="1" applyFill="1"/>
    <xf numFmtId="164" fontId="1" fillId="4" borderId="1" xfId="0" applyNumberFormat="1" applyFont="1" applyFill="1" applyBorder="1"/>
    <xf numFmtId="0" fontId="4" fillId="0" borderId="0" xfId="0" applyFont="1"/>
    <xf numFmtId="0" fontId="4" fillId="2" borderId="0" xfId="0" applyFont="1" applyFill="1"/>
    <xf numFmtId="164" fontId="1" fillId="5" borderId="2" xfId="0" applyNumberFormat="1" applyFont="1" applyFill="1" applyBorder="1"/>
    <xf numFmtId="0" fontId="0" fillId="3" borderId="3" xfId="0" applyFont="1" applyFill="1" applyBorder="1"/>
    <xf numFmtId="0" fontId="0" fillId="3" borderId="4" xfId="0" applyFont="1" applyFill="1" applyBorder="1"/>
    <xf numFmtId="0" fontId="0" fillId="3" borderId="0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12" xfId="0" applyFill="1" applyBorder="1"/>
    <xf numFmtId="0" fontId="0" fillId="6" borderId="13" xfId="0" applyFill="1" applyBorder="1"/>
    <xf numFmtId="0" fontId="1" fillId="4" borderId="1" xfId="0" applyFont="1" applyFill="1" applyBorder="1"/>
    <xf numFmtId="164" fontId="1" fillId="4" borderId="2" xfId="0" applyNumberFormat="1" applyFont="1" applyFill="1" applyBorder="1"/>
    <xf numFmtId="0" fontId="0" fillId="6" borderId="14" xfId="0" applyFill="1" applyBorder="1"/>
    <xf numFmtId="0" fontId="0" fillId="6" borderId="15" xfId="0" applyFill="1" applyBorder="1"/>
    <xf numFmtId="0" fontId="0" fillId="6" borderId="0" xfId="0" applyFill="1" applyBorder="1"/>
    <xf numFmtId="4" fontId="1" fillId="6" borderId="0" xfId="0" applyNumberFormat="1" applyFont="1" applyFill="1" applyBorder="1"/>
    <xf numFmtId="0" fontId="1" fillId="6" borderId="14" xfId="0" applyFont="1" applyFill="1" applyBorder="1"/>
    <xf numFmtId="0" fontId="1" fillId="6" borderId="0" xfId="0" applyFont="1" applyFill="1" applyBorder="1"/>
    <xf numFmtId="0" fontId="4" fillId="6" borderId="0" xfId="0" applyFont="1" applyFill="1" applyBorder="1"/>
    <xf numFmtId="0" fontId="4" fillId="6" borderId="15" xfId="0" applyFont="1" applyFill="1" applyBorder="1"/>
    <xf numFmtId="164" fontId="1" fillId="6" borderId="0" xfId="0" applyNumberFormat="1" applyFont="1" applyFill="1" applyBorder="1"/>
    <xf numFmtId="4" fontId="0" fillId="6" borderId="0" xfId="0" applyNumberFormat="1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4" xfId="0" applyFill="1" applyBorder="1"/>
    <xf numFmtId="0" fontId="0" fillId="4" borderId="0" xfId="0" applyFill="1" applyBorder="1"/>
    <xf numFmtId="0" fontId="0" fillId="4" borderId="15" xfId="0" applyFill="1" applyBorder="1"/>
    <xf numFmtId="4" fontId="1" fillId="4" borderId="0" xfId="0" applyNumberFormat="1" applyFont="1" applyFill="1" applyBorder="1"/>
    <xf numFmtId="0" fontId="1" fillId="4" borderId="0" xfId="0" applyFont="1" applyFill="1" applyBorder="1"/>
    <xf numFmtId="0" fontId="4" fillId="4" borderId="14" xfId="0" applyFont="1" applyFill="1" applyBorder="1"/>
    <xf numFmtId="0" fontId="4" fillId="4" borderId="0" xfId="0" applyFont="1" applyFill="1" applyBorder="1"/>
    <xf numFmtId="164" fontId="1" fillId="4" borderId="0" xfId="0" applyNumberFormat="1" applyFont="1" applyFill="1" applyBorder="1"/>
    <xf numFmtId="4" fontId="0" fillId="4" borderId="0" xfId="0" applyNumberFormat="1" applyFill="1" applyBorder="1"/>
    <xf numFmtId="0" fontId="0" fillId="4" borderId="11" xfId="0" applyFill="1" applyBorder="1"/>
    <xf numFmtId="0" fontId="0" fillId="4" borderId="12" xfId="0" applyFill="1" applyBorder="1"/>
    <xf numFmtId="164" fontId="5" fillId="4" borderId="12" xfId="0" applyNumberFormat="1" applyFont="1" applyFill="1" applyBorder="1"/>
    <xf numFmtId="0" fontId="0" fillId="4" borderId="13" xfId="0" applyFill="1" applyBorder="1"/>
    <xf numFmtId="4" fontId="1" fillId="5" borderId="0" xfId="0" applyNumberFormat="1" applyFont="1" applyFill="1" applyBorder="1"/>
    <xf numFmtId="0" fontId="0" fillId="6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7" fillId="4" borderId="0" xfId="0" applyFont="1" applyFill="1" applyBorder="1"/>
    <xf numFmtId="164" fontId="1" fillId="9" borderId="1" xfId="0" applyNumberFormat="1" applyFont="1" applyFill="1" applyBorder="1"/>
    <xf numFmtId="164" fontId="1" fillId="8" borderId="2" xfId="0" applyNumberFormat="1" applyFont="1" applyFill="1" applyBorder="1"/>
    <xf numFmtId="164" fontId="5" fillId="4" borderId="0" xfId="0" applyNumberFormat="1" applyFont="1" applyFill="1" applyBorder="1"/>
    <xf numFmtId="0" fontId="1" fillId="2" borderId="0" xfId="0" applyFont="1" applyFill="1"/>
    <xf numFmtId="4" fontId="0" fillId="2" borderId="0" xfId="0" applyNumberFormat="1" applyFill="1"/>
    <xf numFmtId="0" fontId="0" fillId="0" borderId="17" xfId="0" applyBorder="1"/>
    <xf numFmtId="0" fontId="0" fillId="0" borderId="18" xfId="0" applyBorder="1"/>
    <xf numFmtId="0" fontId="0" fillId="0" borderId="0" xfId="0" applyBorder="1"/>
    <xf numFmtId="0" fontId="4" fillId="0" borderId="0" xfId="0" applyFont="1" applyBorder="1" applyAlignment="1">
      <alignment horizontal="center"/>
    </xf>
    <xf numFmtId="0" fontId="0" fillId="0" borderId="0" xfId="0" applyFill="1" applyBorder="1"/>
    <xf numFmtId="0" fontId="0" fillId="6" borderId="21" xfId="0" applyFill="1" applyBorder="1"/>
    <xf numFmtId="4" fontId="1" fillId="6" borderId="21" xfId="0" applyNumberFormat="1" applyFont="1" applyFill="1" applyBorder="1"/>
    <xf numFmtId="2" fontId="1" fillId="0" borderId="22" xfId="0" applyNumberFormat="1" applyFont="1" applyFill="1" applyBorder="1"/>
    <xf numFmtId="2" fontId="1" fillId="10" borderId="22" xfId="0" applyNumberFormat="1" applyFont="1" applyFill="1" applyBorder="1"/>
    <xf numFmtId="165" fontId="1" fillId="10" borderId="22" xfId="0" applyNumberFormat="1" applyFont="1" applyFill="1" applyBorder="1"/>
    <xf numFmtId="0" fontId="1" fillId="10" borderId="22" xfId="0" applyFont="1" applyFill="1" applyBorder="1"/>
    <xf numFmtId="4" fontId="1" fillId="4" borderId="20" xfId="0" applyNumberFormat="1" applyFont="1" applyFill="1" applyBorder="1"/>
    <xf numFmtId="0" fontId="4" fillId="0" borderId="0" xfId="0" applyFont="1" applyBorder="1"/>
    <xf numFmtId="0" fontId="4" fillId="0" borderId="18" xfId="0" applyFont="1" applyBorder="1"/>
    <xf numFmtId="4" fontId="1" fillId="0" borderId="18" xfId="0" applyNumberFormat="1" applyFont="1" applyBorder="1"/>
    <xf numFmtId="4" fontId="0" fillId="0" borderId="18" xfId="0" applyNumberFormat="1" applyBorder="1"/>
    <xf numFmtId="0" fontId="0" fillId="0" borderId="27" xfId="0" applyBorder="1"/>
    <xf numFmtId="0" fontId="0" fillId="0" borderId="19" xfId="0" applyBorder="1"/>
    <xf numFmtId="0" fontId="4" fillId="0" borderId="19" xfId="0" applyFont="1" applyBorder="1"/>
    <xf numFmtId="0" fontId="0" fillId="0" borderId="28" xfId="0" applyBorder="1"/>
    <xf numFmtId="0" fontId="1" fillId="3" borderId="3" xfId="0" applyFont="1" applyFill="1" applyBorder="1"/>
    <xf numFmtId="0" fontId="1" fillId="3" borderId="0" xfId="0" applyFont="1" applyFill="1" applyBorder="1"/>
    <xf numFmtId="4" fontId="1" fillId="10" borderId="0" xfId="0" applyNumberFormat="1" applyFont="1" applyFill="1" applyBorder="1"/>
    <xf numFmtId="0" fontId="4" fillId="0" borderId="17" xfId="0" applyFont="1" applyBorder="1"/>
    <xf numFmtId="164" fontId="1" fillId="2" borderId="0" xfId="0" applyNumberFormat="1" applyFont="1" applyFill="1" applyBorder="1"/>
    <xf numFmtId="164" fontId="5" fillId="0" borderId="19" xfId="0" applyNumberFormat="1" applyFont="1" applyBorder="1"/>
    <xf numFmtId="4" fontId="1" fillId="7" borderId="21" xfId="0" applyNumberFormat="1" applyFont="1" applyFill="1" applyBorder="1"/>
    <xf numFmtId="0" fontId="1" fillId="7" borderId="21" xfId="0" applyFont="1" applyFill="1" applyBorder="1" applyAlignment="1">
      <alignment horizontal="center"/>
    </xf>
    <xf numFmtId="0" fontId="0" fillId="4" borderId="21" xfId="0" applyFill="1" applyBorder="1"/>
    <xf numFmtId="4" fontId="1" fillId="11" borderId="29" xfId="0" applyNumberFormat="1" applyFont="1" applyFill="1" applyBorder="1"/>
    <xf numFmtId="0" fontId="8" fillId="6" borderId="30" xfId="0" applyFont="1" applyFill="1" applyBorder="1" applyAlignment="1">
      <alignment horizontal="center" vertical="center"/>
    </xf>
    <xf numFmtId="0" fontId="0" fillId="6" borderId="31" xfId="0" applyFill="1" applyBorder="1"/>
    <xf numFmtId="0" fontId="0" fillId="6" borderId="32" xfId="0" applyFill="1" applyBorder="1"/>
    <xf numFmtId="0" fontId="0" fillId="6" borderId="33" xfId="0" applyFill="1" applyBorder="1"/>
    <xf numFmtId="0" fontId="4" fillId="6" borderId="33" xfId="0" applyFont="1" applyFill="1" applyBorder="1"/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0" fillId="4" borderId="11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6" borderId="11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4" borderId="24" xfId="0" applyFont="1" applyFill="1" applyBorder="1" applyAlignment="1">
      <alignment horizontal="center" vertical="center" wrapText="1"/>
    </xf>
    <xf numFmtId="0" fontId="0" fillId="4" borderId="25" xfId="0" applyFont="1" applyFill="1" applyBorder="1" applyAlignment="1">
      <alignment horizontal="center" vertical="center" wrapText="1"/>
    </xf>
    <xf numFmtId="0" fontId="0" fillId="4" borderId="26" xfId="0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  <color rgb="FF66FF33"/>
      <color rgb="FFFF7C80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X31"/>
  <sheetViews>
    <sheetView workbookViewId="0">
      <selection activeCell="K16" sqref="K16"/>
    </sheetView>
  </sheetViews>
  <sheetFormatPr defaultRowHeight="15" x14ac:dyDescent="0.25"/>
  <cols>
    <col min="2" max="14" width="4.140625" customWidth="1"/>
    <col min="15" max="15" width="3.140625" customWidth="1"/>
    <col min="16" max="22" width="4.140625" customWidth="1"/>
    <col min="23" max="23" width="5" bestFit="1" customWidth="1"/>
    <col min="24" max="24" width="12.140625" style="2" customWidth="1"/>
    <col min="25" max="54" width="4.140625" customWidth="1"/>
  </cols>
  <sheetData>
    <row r="2" spans="1:24" x14ac:dyDescent="0.25">
      <c r="A2" s="3"/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5"/>
    </row>
    <row r="3" spans="1:24" x14ac:dyDescent="0.25">
      <c r="A3" s="3"/>
      <c r="B3" s="3" t="s">
        <v>3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5"/>
    </row>
    <row r="4" spans="1:24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5"/>
    </row>
    <row r="5" spans="1:24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5"/>
    </row>
    <row r="6" spans="1:24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5"/>
    </row>
    <row r="7" spans="1:24" x14ac:dyDescent="0.25">
      <c r="A7" s="59" t="s">
        <v>4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5"/>
    </row>
    <row r="8" spans="1:2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5"/>
    </row>
    <row r="9" spans="1:24" x14ac:dyDescent="0.25">
      <c r="A9" s="3"/>
      <c r="B9" s="59" t="s">
        <v>6</v>
      </c>
      <c r="C9" s="3"/>
      <c r="D9" s="3" t="s">
        <v>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"/>
    </row>
    <row r="10" spans="1:24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5"/>
    </row>
    <row r="11" spans="1:24" x14ac:dyDescent="0.25">
      <c r="A11" s="3"/>
      <c r="B11" s="3" t="s">
        <v>7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5"/>
    </row>
    <row r="12" spans="1:24" x14ac:dyDescent="0.2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5"/>
    </row>
    <row r="13" spans="1:24" x14ac:dyDescent="0.25">
      <c r="A13" s="3"/>
      <c r="B13" s="3" t="s">
        <v>10</v>
      </c>
      <c r="C13" s="3" t="s">
        <v>12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5"/>
    </row>
    <row r="14" spans="1:24" x14ac:dyDescent="0.25">
      <c r="A14" s="3"/>
      <c r="B14" s="3"/>
      <c r="C14" s="3" t="s">
        <v>14</v>
      </c>
      <c r="D14" s="3"/>
      <c r="E14" s="3"/>
      <c r="F14" s="3"/>
      <c r="G14" s="3"/>
      <c r="H14" s="3"/>
      <c r="I14" s="3"/>
      <c r="J14" s="3" t="s">
        <v>13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5">
        <f>20*485</f>
        <v>9700</v>
      </c>
    </row>
    <row r="15" spans="1:2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5"/>
    </row>
    <row r="16" spans="1:24" x14ac:dyDescent="0.25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5"/>
    </row>
    <row r="17" spans="1:24" x14ac:dyDescent="0.25">
      <c r="A17" s="3"/>
      <c r="B17" s="3" t="s">
        <v>11</v>
      </c>
      <c r="C17" s="3" t="s">
        <v>15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5" t="s">
        <v>16</v>
      </c>
    </row>
    <row r="18" spans="1:24" x14ac:dyDescent="0.25">
      <c r="A18" s="3"/>
      <c r="B18" s="3"/>
      <c r="C18" s="3" t="s">
        <v>0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5"/>
    </row>
    <row r="19" spans="1:24" x14ac:dyDescent="0.25">
      <c r="A19" s="3"/>
      <c r="B19" s="3"/>
      <c r="C19" s="3" t="s">
        <v>8</v>
      </c>
      <c r="D19" s="3"/>
      <c r="E19" s="3"/>
      <c r="F19" s="3"/>
      <c r="G19" s="3"/>
      <c r="H19" s="3"/>
      <c r="I19" s="3"/>
      <c r="J19" s="3" t="s">
        <v>9</v>
      </c>
      <c r="K19" s="3"/>
      <c r="L19" s="3"/>
      <c r="M19" s="3"/>
      <c r="N19" s="3"/>
      <c r="O19" s="4"/>
      <c r="P19" s="3"/>
      <c r="Q19" s="3"/>
      <c r="R19" s="3"/>
      <c r="S19" s="3"/>
      <c r="T19" s="3"/>
      <c r="U19" s="3"/>
      <c r="V19" s="3"/>
      <c r="W19" s="3"/>
      <c r="X19" s="5">
        <f>240*485</f>
        <v>116400</v>
      </c>
    </row>
    <row r="20" spans="1:24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60"/>
      <c r="P20" s="3"/>
      <c r="Q20" s="3"/>
      <c r="R20" s="3"/>
      <c r="S20" s="3"/>
      <c r="T20" s="3"/>
      <c r="U20" s="3"/>
      <c r="V20" s="3"/>
      <c r="W20" s="3"/>
      <c r="X20" s="5"/>
    </row>
    <row r="21" spans="1:24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5"/>
    </row>
    <row r="22" spans="1:24" x14ac:dyDescent="0.25">
      <c r="A22" s="3"/>
      <c r="B22" s="3" t="s">
        <v>17</v>
      </c>
      <c r="C22" s="3" t="s">
        <v>18</v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5"/>
    </row>
    <row r="23" spans="1:24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5"/>
    </row>
    <row r="24" spans="1:24" x14ac:dyDescent="0.25">
      <c r="A24" s="3"/>
      <c r="B24" s="3" t="s">
        <v>19</v>
      </c>
      <c r="C24" s="3" t="s">
        <v>20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5"/>
    </row>
    <row r="25" spans="1:24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5"/>
    </row>
    <row r="26" spans="1:24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5"/>
    </row>
    <row r="27" spans="1:24" x14ac:dyDescent="0.25">
      <c r="A27" s="3"/>
      <c r="B27" s="3"/>
      <c r="C27" s="3"/>
      <c r="D27" s="3"/>
      <c r="E27" s="3" t="s">
        <v>21</v>
      </c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5"/>
    </row>
    <row r="28" spans="1:24" x14ac:dyDescent="0.25">
      <c r="A28" s="3"/>
      <c r="B28" s="3"/>
      <c r="C28" s="3"/>
      <c r="D28" s="3"/>
      <c r="E28" s="3" t="s">
        <v>22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5"/>
    </row>
    <row r="29" spans="1:24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"/>
    </row>
    <row r="30" spans="1:24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5"/>
    </row>
    <row r="31" spans="1:24" x14ac:dyDescent="0.25">
      <c r="A31" s="3"/>
      <c r="B31" s="3"/>
      <c r="C31" s="3" t="s">
        <v>23</v>
      </c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5"/>
    </row>
  </sheetData>
  <pageMargins left="0.70866141732283472" right="0.70866141732283472" top="0.74803149606299213" bottom="0.74803149606299213" header="0.31496062992125984" footer="0.31496062992125984"/>
  <pageSetup paperSize="9" scale="77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2:AK45"/>
  <sheetViews>
    <sheetView showGridLines="0" topLeftCell="A12" workbookViewId="0">
      <selection activeCell="L23" sqref="L23"/>
    </sheetView>
  </sheetViews>
  <sheetFormatPr defaultRowHeight="15" x14ac:dyDescent="0.25"/>
  <cols>
    <col min="1" max="2" width="1.7109375" customWidth="1"/>
    <col min="3" max="4" width="4.140625" customWidth="1"/>
    <col min="5" max="5" width="6.42578125" customWidth="1"/>
    <col min="6" max="13" width="4.140625" customWidth="1"/>
    <col min="14" max="14" width="12.5703125" customWidth="1"/>
    <col min="15" max="15" width="4.140625" customWidth="1"/>
    <col min="16" max="16" width="3.140625" customWidth="1"/>
    <col min="17" max="17" width="2.140625" customWidth="1"/>
    <col min="18" max="18" width="1.42578125" customWidth="1"/>
    <col min="19" max="19" width="1.7109375" customWidth="1"/>
    <col min="20" max="21" width="4.140625" customWidth="1"/>
    <col min="22" max="22" width="4.85546875" customWidth="1"/>
    <col min="23" max="31" width="4.140625" customWidth="1"/>
    <col min="32" max="32" width="10.7109375" bestFit="1" customWidth="1"/>
    <col min="33" max="34" width="4.140625" customWidth="1"/>
    <col min="35" max="35" width="1.85546875" customWidth="1"/>
    <col min="36" max="49" width="4.140625" customWidth="1"/>
  </cols>
  <sheetData>
    <row r="2" spans="2:35" x14ac:dyDescent="0.25">
      <c r="B2" t="s">
        <v>88</v>
      </c>
    </row>
    <row r="5" spans="2:35" x14ac:dyDescent="0.25"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8"/>
      <c r="S5" s="34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6"/>
    </row>
    <row r="6" spans="2:35" ht="19.5" customHeight="1" x14ac:dyDescent="0.25">
      <c r="B6" s="24"/>
      <c r="C6" s="96" t="s">
        <v>24</v>
      </c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8"/>
      <c r="Q6" s="25"/>
      <c r="S6" s="37"/>
      <c r="T6" s="102" t="s">
        <v>24</v>
      </c>
      <c r="U6" s="103"/>
      <c r="V6" s="103"/>
      <c r="W6" s="103"/>
      <c r="X6" s="103"/>
      <c r="Y6" s="103"/>
      <c r="Z6" s="103"/>
      <c r="AA6" s="103"/>
      <c r="AB6" s="103"/>
      <c r="AC6" s="103"/>
      <c r="AD6" s="103"/>
      <c r="AE6" s="103"/>
      <c r="AF6" s="103"/>
      <c r="AG6" s="104"/>
      <c r="AH6" s="38"/>
      <c r="AI6" s="39"/>
    </row>
    <row r="7" spans="2:35" ht="19.5" customHeight="1" x14ac:dyDescent="0.25">
      <c r="B7" s="24"/>
      <c r="C7" s="99" t="s">
        <v>70</v>
      </c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1"/>
      <c r="Q7" s="25"/>
      <c r="S7" s="37"/>
      <c r="T7" s="105" t="s">
        <v>71</v>
      </c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7"/>
      <c r="AH7" s="38"/>
      <c r="AI7" s="39"/>
    </row>
    <row r="8" spans="2:35" x14ac:dyDescent="0.25">
      <c r="B8" s="24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5"/>
      <c r="S8" s="37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9"/>
    </row>
    <row r="9" spans="2:35" ht="15.75" thickBot="1" x14ac:dyDescent="0.3">
      <c r="B9" s="24"/>
      <c r="C9" s="26"/>
      <c r="D9" s="26" t="s">
        <v>72</v>
      </c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5"/>
      <c r="S9" s="37"/>
      <c r="T9" s="38"/>
      <c r="U9" s="38"/>
      <c r="V9" s="38" t="s">
        <v>72</v>
      </c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9"/>
    </row>
    <row r="10" spans="2:35" ht="15.75" thickBot="1" x14ac:dyDescent="0.3">
      <c r="B10" s="24"/>
      <c r="C10" s="26"/>
      <c r="D10" s="26"/>
      <c r="E10" s="26" t="s">
        <v>32</v>
      </c>
      <c r="F10" s="26"/>
      <c r="G10" s="26"/>
      <c r="H10" s="26"/>
      <c r="I10" s="26"/>
      <c r="J10" s="26"/>
      <c r="K10" s="26"/>
      <c r="L10" s="26"/>
      <c r="M10" s="26"/>
      <c r="N10" s="87">
        <v>503.88</v>
      </c>
      <c r="O10" s="26" t="s">
        <v>1</v>
      </c>
      <c r="P10" s="26"/>
      <c r="Q10" s="25"/>
      <c r="S10" s="37"/>
      <c r="T10" s="38"/>
      <c r="U10" s="38"/>
      <c r="V10" s="38"/>
      <c r="W10" s="38" t="s">
        <v>32</v>
      </c>
      <c r="X10" s="38"/>
      <c r="Y10" s="38"/>
      <c r="Z10" s="38"/>
      <c r="AA10" s="38"/>
      <c r="AB10" s="38"/>
      <c r="AC10" s="38"/>
      <c r="AD10" s="38"/>
      <c r="AE10" s="38"/>
      <c r="AF10" s="50">
        <f>+N10</f>
        <v>503.88</v>
      </c>
      <c r="AG10" s="38" t="s">
        <v>1</v>
      </c>
      <c r="AH10" s="38"/>
      <c r="AI10" s="39"/>
    </row>
    <row r="11" spans="2:35" ht="15.75" thickBot="1" x14ac:dyDescent="0.3">
      <c r="B11" s="24"/>
      <c r="C11" s="26"/>
      <c r="D11" s="26"/>
      <c r="E11" s="26"/>
      <c r="F11" s="26" t="s">
        <v>43</v>
      </c>
      <c r="G11" s="26"/>
      <c r="H11" s="26"/>
      <c r="I11" s="26"/>
      <c r="J11" s="26"/>
      <c r="K11" s="26"/>
      <c r="L11" s="26"/>
      <c r="M11" s="26"/>
      <c r="N11" s="89">
        <v>40</v>
      </c>
      <c r="O11" s="26" t="s">
        <v>35</v>
      </c>
      <c r="P11" s="26"/>
      <c r="Q11" s="25"/>
      <c r="S11" s="37"/>
      <c r="T11" s="38"/>
      <c r="U11" s="38"/>
      <c r="V11" s="38"/>
      <c r="W11" s="38"/>
      <c r="X11" s="38" t="s">
        <v>43</v>
      </c>
      <c r="Y11" s="38"/>
      <c r="Z11" s="38"/>
      <c r="AA11" s="38"/>
      <c r="AB11" s="38"/>
      <c r="AC11" s="38"/>
      <c r="AD11" s="38"/>
      <c r="AE11" s="38"/>
      <c r="AF11" s="38">
        <f>+N11</f>
        <v>40</v>
      </c>
      <c r="AG11" s="38" t="s">
        <v>35</v>
      </c>
      <c r="AH11" s="38"/>
      <c r="AI11" s="39"/>
    </row>
    <row r="12" spans="2:35" x14ac:dyDescent="0.25">
      <c r="B12" s="24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5"/>
      <c r="S12" s="37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9"/>
    </row>
    <row r="13" spans="2:35" x14ac:dyDescent="0.25">
      <c r="B13" s="24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5"/>
      <c r="S13" s="37"/>
      <c r="T13" s="38"/>
      <c r="U13" s="38"/>
      <c r="V13" s="38"/>
      <c r="W13" s="38"/>
      <c r="X13" s="38"/>
      <c r="Y13" s="38"/>
      <c r="Z13" s="38"/>
      <c r="AA13" s="38"/>
      <c r="AB13" s="38"/>
      <c r="AC13" s="38"/>
      <c r="AD13" s="38"/>
      <c r="AE13" s="38"/>
      <c r="AF13" s="38"/>
      <c r="AG13" s="38"/>
      <c r="AH13" s="38"/>
      <c r="AI13" s="39"/>
    </row>
    <row r="14" spans="2:35" ht="15.75" thickBot="1" x14ac:dyDescent="0.3">
      <c r="B14" s="24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51" t="s">
        <v>25</v>
      </c>
      <c r="O14" s="26"/>
      <c r="P14" s="26"/>
      <c r="Q14" s="25"/>
      <c r="S14" s="37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52" t="s">
        <v>25</v>
      </c>
      <c r="AG14" s="38"/>
      <c r="AH14" s="38"/>
      <c r="AI14" s="39"/>
    </row>
    <row r="15" spans="2:35" ht="15.75" thickBot="1" x14ac:dyDescent="0.3">
      <c r="B15" s="24"/>
      <c r="C15" s="26" t="s">
        <v>61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88">
        <v>14</v>
      </c>
      <c r="O15" s="30" t="s">
        <v>63</v>
      </c>
      <c r="P15" s="26"/>
      <c r="Q15" s="25"/>
      <c r="S15" s="37"/>
      <c r="T15" s="38"/>
      <c r="U15" s="38" t="s">
        <v>61</v>
      </c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53">
        <f>+N15</f>
        <v>14</v>
      </c>
      <c r="AG15" s="43" t="s">
        <v>63</v>
      </c>
      <c r="AH15" s="43"/>
      <c r="AI15" s="39"/>
    </row>
    <row r="16" spans="2:35" ht="15.75" thickBot="1" x14ac:dyDescent="0.3">
      <c r="B16" s="24"/>
      <c r="C16" s="26"/>
      <c r="D16" s="26" t="s">
        <v>62</v>
      </c>
      <c r="E16" s="26"/>
      <c r="F16" s="26"/>
      <c r="G16" s="26"/>
      <c r="H16" s="26"/>
      <c r="I16" s="26"/>
      <c r="J16" s="26"/>
      <c r="K16" s="26"/>
      <c r="L16" s="26"/>
      <c r="M16" s="26"/>
      <c r="N16" s="88">
        <v>0</v>
      </c>
      <c r="O16" s="30" t="s">
        <v>63</v>
      </c>
      <c r="P16" s="26"/>
      <c r="Q16" s="25"/>
      <c r="S16" s="37"/>
      <c r="T16" s="38"/>
      <c r="U16" s="38"/>
      <c r="V16" s="38" t="s">
        <v>62</v>
      </c>
      <c r="W16" s="38"/>
      <c r="X16" s="38"/>
      <c r="Y16" s="38"/>
      <c r="Z16" s="38"/>
      <c r="AA16" s="38"/>
      <c r="AB16" s="38"/>
      <c r="AC16" s="38"/>
      <c r="AD16" s="38"/>
      <c r="AE16" s="38"/>
      <c r="AF16" s="53">
        <f>+N16</f>
        <v>0</v>
      </c>
      <c r="AG16" s="43" t="s">
        <v>63</v>
      </c>
      <c r="AH16" s="43"/>
      <c r="AI16" s="39"/>
    </row>
    <row r="17" spans="2:37" ht="15.75" thickBot="1" x14ac:dyDescent="0.3">
      <c r="B17" s="28"/>
      <c r="C17" s="26"/>
      <c r="D17" s="26" t="s">
        <v>64</v>
      </c>
      <c r="E17" s="26"/>
      <c r="F17" s="26"/>
      <c r="G17" s="26"/>
      <c r="H17" s="26"/>
      <c r="I17" s="26"/>
      <c r="J17" s="26"/>
      <c r="K17" s="26"/>
      <c r="L17" s="26"/>
      <c r="M17" s="26"/>
      <c r="N17" s="88">
        <v>0</v>
      </c>
      <c r="O17" s="30" t="s">
        <v>63</v>
      </c>
      <c r="P17" s="26"/>
      <c r="Q17" s="25"/>
      <c r="S17" s="37"/>
      <c r="T17" s="38"/>
      <c r="U17" s="38"/>
      <c r="V17" s="38" t="s">
        <v>64</v>
      </c>
      <c r="W17" s="38"/>
      <c r="X17" s="38"/>
      <c r="Y17" s="38"/>
      <c r="Z17" s="38"/>
      <c r="AA17" s="38"/>
      <c r="AB17" s="38"/>
      <c r="AC17" s="38"/>
      <c r="AD17" s="38"/>
      <c r="AE17" s="38"/>
      <c r="AF17" s="53">
        <f>+N17</f>
        <v>0</v>
      </c>
      <c r="AG17" s="43" t="s">
        <v>63</v>
      </c>
      <c r="AH17" s="43"/>
      <c r="AI17" s="39"/>
    </row>
    <row r="18" spans="2:37" x14ac:dyDescent="0.25">
      <c r="B18" s="24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5"/>
      <c r="S18" s="37"/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9"/>
    </row>
    <row r="19" spans="2:37" x14ac:dyDescent="0.25">
      <c r="B19" s="24"/>
      <c r="C19" s="29"/>
      <c r="D19" s="26"/>
      <c r="E19" s="26" t="s">
        <v>26</v>
      </c>
      <c r="F19" s="26"/>
      <c r="G19" s="26"/>
      <c r="H19" s="26"/>
      <c r="I19" s="26"/>
      <c r="J19" s="26"/>
      <c r="K19" s="26"/>
      <c r="L19" s="26"/>
      <c r="M19" s="26"/>
      <c r="N19" s="29">
        <f>SUM(N15:N18)</f>
        <v>14</v>
      </c>
      <c r="O19" s="26" t="s">
        <v>63</v>
      </c>
      <c r="P19" s="26"/>
      <c r="Q19" s="25"/>
      <c r="S19" s="37"/>
      <c r="T19" s="38"/>
      <c r="U19" s="41"/>
      <c r="V19" s="38"/>
      <c r="W19" s="38" t="s">
        <v>26</v>
      </c>
      <c r="X19" s="38"/>
      <c r="Y19" s="38"/>
      <c r="Z19" s="38"/>
      <c r="AA19" s="38"/>
      <c r="AB19" s="38"/>
      <c r="AC19" s="38"/>
      <c r="AD19" s="38"/>
      <c r="AE19" s="38"/>
      <c r="AF19" s="41">
        <f>SUM(AF15:AF18)</f>
        <v>14</v>
      </c>
      <c r="AG19" s="43" t="s">
        <v>63</v>
      </c>
      <c r="AH19" s="38"/>
      <c r="AI19" s="39"/>
    </row>
    <row r="20" spans="2:37" x14ac:dyDescent="0.25">
      <c r="B20" s="24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5"/>
      <c r="S20" s="37"/>
      <c r="T20" s="38"/>
      <c r="U20" s="38"/>
      <c r="V20" s="38"/>
      <c r="W20" s="38"/>
      <c r="X20" s="38"/>
      <c r="Y20" s="38"/>
      <c r="Z20" s="38"/>
      <c r="AA20" s="38"/>
      <c r="AB20" s="38"/>
      <c r="AC20" s="38"/>
      <c r="AD20" s="38"/>
      <c r="AE20" s="38"/>
      <c r="AF20" s="38"/>
      <c r="AG20" s="38"/>
      <c r="AH20" s="38"/>
      <c r="AI20" s="39"/>
    </row>
    <row r="21" spans="2:37" ht="15.75" thickBot="1" x14ac:dyDescent="0.3">
      <c r="B21" s="24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5"/>
      <c r="S21" s="37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9"/>
    </row>
    <row r="22" spans="2:37" ht="15.75" thickBot="1" x14ac:dyDescent="0.3">
      <c r="B22" s="24"/>
      <c r="C22" s="26" t="s">
        <v>27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54">
        <f>+IF( N19&lt;=6,3*N19,+N19*2)</f>
        <v>28</v>
      </c>
      <c r="O22" s="30" t="s">
        <v>65</v>
      </c>
      <c r="P22" s="26"/>
      <c r="Q22" s="25"/>
      <c r="S22" s="37"/>
      <c r="T22" s="38"/>
      <c r="U22" s="38" t="s">
        <v>27</v>
      </c>
      <c r="V22" s="38"/>
      <c r="W22" s="38"/>
      <c r="X22" s="38"/>
      <c r="Y22" s="38"/>
      <c r="Z22" s="38"/>
      <c r="AA22" s="38"/>
      <c r="AB22" s="38"/>
      <c r="AC22" s="38"/>
      <c r="AD22" s="38"/>
      <c r="AE22" s="38"/>
      <c r="AF22" s="22">
        <f>+AF19*20/12</f>
        <v>23.333333333333332</v>
      </c>
      <c r="AG22" s="38" t="s">
        <v>65</v>
      </c>
      <c r="AH22" s="38"/>
      <c r="AI22" s="39"/>
    </row>
    <row r="23" spans="2:37" x14ac:dyDescent="0.25">
      <c r="B23" s="24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5"/>
      <c r="S23" s="37"/>
      <c r="T23" s="38"/>
      <c r="U23" s="38"/>
      <c r="V23" s="38" t="s">
        <v>40</v>
      </c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9"/>
    </row>
    <row r="24" spans="2:37" x14ac:dyDescent="0.25">
      <c r="B24" s="24"/>
      <c r="C24" s="26"/>
      <c r="D24" s="30" t="s">
        <v>89</v>
      </c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1"/>
      <c r="S24" s="42"/>
      <c r="T24" s="43"/>
      <c r="U24" s="43"/>
      <c r="V24" s="43" t="s">
        <v>37</v>
      </c>
      <c r="W24" s="43"/>
      <c r="X24" s="43"/>
      <c r="Y24" s="43"/>
      <c r="Z24" s="43"/>
      <c r="AA24" s="43"/>
      <c r="AB24" s="43"/>
      <c r="AC24" s="43"/>
      <c r="AD24" s="38"/>
      <c r="AE24" s="38"/>
      <c r="AF24" s="38"/>
      <c r="AG24" s="38"/>
      <c r="AH24" s="38"/>
      <c r="AI24" s="39"/>
      <c r="AK24">
        <f>20*4</f>
        <v>80</v>
      </c>
    </row>
    <row r="25" spans="2:37" x14ac:dyDescent="0.25">
      <c r="B25" s="24"/>
      <c r="C25" s="26"/>
      <c r="D25" s="30" t="s">
        <v>39</v>
      </c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1"/>
      <c r="S25" s="42"/>
      <c r="T25" s="43"/>
      <c r="U25" s="43"/>
      <c r="V25" s="43" t="s">
        <v>38</v>
      </c>
      <c r="W25" s="43"/>
      <c r="X25" s="43"/>
      <c r="Y25" s="43"/>
      <c r="Z25" s="43"/>
      <c r="AA25" s="43"/>
      <c r="AB25" s="43"/>
      <c r="AC25" s="43"/>
      <c r="AD25" s="38"/>
      <c r="AE25" s="38"/>
      <c r="AF25" s="38"/>
      <c r="AG25" s="38"/>
      <c r="AH25" s="38"/>
      <c r="AI25" s="39"/>
      <c r="AK25">
        <f>+AK24/12</f>
        <v>6.666666666666667</v>
      </c>
    </row>
    <row r="26" spans="2:37" x14ac:dyDescent="0.25">
      <c r="B26" s="24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30"/>
      <c r="Q26" s="31"/>
      <c r="S26" s="42"/>
      <c r="T26" s="43"/>
      <c r="U26" s="43"/>
      <c r="V26" s="43"/>
      <c r="W26" s="43" t="s">
        <v>41</v>
      </c>
      <c r="X26" s="43"/>
      <c r="Y26" s="43"/>
      <c r="Z26" s="43"/>
      <c r="AA26" s="43"/>
      <c r="AB26" s="43"/>
      <c r="AC26" s="43"/>
      <c r="AD26" s="38"/>
      <c r="AE26" s="38"/>
      <c r="AF26" s="38"/>
      <c r="AG26" s="38"/>
      <c r="AH26" s="38"/>
      <c r="AI26" s="39"/>
    </row>
    <row r="27" spans="2:37" x14ac:dyDescent="0.25">
      <c r="B27" s="24"/>
      <c r="C27" s="26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1"/>
      <c r="S27" s="42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38"/>
      <c r="AE27" s="38"/>
      <c r="AF27" s="38"/>
      <c r="AG27" s="38"/>
      <c r="AH27" s="38"/>
      <c r="AI27" s="39"/>
    </row>
    <row r="28" spans="2:37" x14ac:dyDescent="0.25">
      <c r="B28" s="24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5"/>
      <c r="S28" s="37"/>
      <c r="T28" s="38"/>
      <c r="U28" s="38"/>
      <c r="V28" s="38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9"/>
    </row>
    <row r="29" spans="2:37" x14ac:dyDescent="0.25">
      <c r="B29" s="24"/>
      <c r="C29" s="26" t="s">
        <v>29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5"/>
      <c r="S29" s="37"/>
      <c r="T29" s="38"/>
      <c r="U29" s="38" t="s">
        <v>29</v>
      </c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9"/>
    </row>
    <row r="30" spans="2:37" x14ac:dyDescent="0.25">
      <c r="B30" s="24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5"/>
      <c r="S30" s="37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9"/>
    </row>
    <row r="31" spans="2:37" x14ac:dyDescent="0.25">
      <c r="B31" s="24"/>
      <c r="C31" s="26"/>
      <c r="D31" s="26" t="s">
        <v>30</v>
      </c>
      <c r="E31" s="26"/>
      <c r="F31" s="26"/>
      <c r="G31" s="26" t="s">
        <v>31</v>
      </c>
      <c r="H31" s="26"/>
      <c r="I31" s="26"/>
      <c r="J31" s="26"/>
      <c r="K31" s="26"/>
      <c r="L31" s="26"/>
      <c r="M31" s="26"/>
      <c r="N31" s="32">
        <f>+(N10*12)/(52*N11)</f>
        <v>2.9069999999999996</v>
      </c>
      <c r="O31" s="26"/>
      <c r="P31" s="26"/>
      <c r="Q31" s="25"/>
      <c r="S31" s="37"/>
      <c r="T31" s="38"/>
      <c r="U31" s="38"/>
      <c r="V31" s="38" t="s">
        <v>30</v>
      </c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9"/>
    </row>
    <row r="32" spans="2:37" x14ac:dyDescent="0.25">
      <c r="B32" s="24"/>
      <c r="C32" s="26"/>
      <c r="D32" s="26" t="s">
        <v>36</v>
      </c>
      <c r="E32" s="26"/>
      <c r="F32" s="26" t="s">
        <v>33</v>
      </c>
      <c r="G32" s="26" t="s">
        <v>34</v>
      </c>
      <c r="H32" s="26"/>
      <c r="I32" s="26"/>
      <c r="J32" s="26"/>
      <c r="K32" s="26"/>
      <c r="L32" s="26"/>
      <c r="M32" s="26"/>
      <c r="N32" s="33">
        <f>+N31*8</f>
        <v>23.255999999999997</v>
      </c>
      <c r="O32" s="26"/>
      <c r="P32" s="26"/>
      <c r="Q32" s="25"/>
      <c r="S32" s="37"/>
      <c r="T32" s="38"/>
      <c r="U32" s="38"/>
      <c r="V32" s="38" t="s">
        <v>36</v>
      </c>
      <c r="W32" s="38"/>
      <c r="X32" s="38" t="s">
        <v>33</v>
      </c>
      <c r="Y32" s="38" t="s">
        <v>42</v>
      </c>
      <c r="Z32" s="38"/>
      <c r="AA32" s="38"/>
      <c r="AB32" s="38"/>
      <c r="AC32" s="38"/>
      <c r="AD32" s="38"/>
      <c r="AE32" s="38"/>
      <c r="AF32" s="44">
        <f>+AF10/30</f>
        <v>16.795999999999999</v>
      </c>
      <c r="AG32" s="38"/>
      <c r="AH32" s="38"/>
      <c r="AI32" s="39"/>
    </row>
    <row r="33" spans="2:35" x14ac:dyDescent="0.25">
      <c r="B33" s="24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5"/>
      <c r="S33" s="37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9"/>
    </row>
    <row r="34" spans="2:35" ht="15.75" thickBot="1" x14ac:dyDescent="0.3">
      <c r="B34" s="24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7"/>
      <c r="Q34" s="25"/>
      <c r="S34" s="37"/>
      <c r="T34" s="38"/>
      <c r="U34" s="38"/>
      <c r="V34" s="38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40"/>
      <c r="AI34" s="39"/>
    </row>
    <row r="35" spans="2:35" ht="15.75" thickBot="1" x14ac:dyDescent="0.3">
      <c r="B35" s="24"/>
      <c r="C35" s="26"/>
      <c r="D35" s="26" t="s">
        <v>68</v>
      </c>
      <c r="E35" s="26"/>
      <c r="F35" s="26"/>
      <c r="G35" s="26"/>
      <c r="H35" s="26"/>
      <c r="I35" s="26"/>
      <c r="J35" s="26"/>
      <c r="K35" s="26"/>
      <c r="L35" s="26"/>
      <c r="M35" s="26"/>
      <c r="N35" s="56">
        <f>+N32*N22</f>
        <v>651.16799999999989</v>
      </c>
      <c r="O35" s="26"/>
      <c r="P35" s="33"/>
      <c r="Q35" s="25"/>
      <c r="S35" s="37"/>
      <c r="T35" s="38"/>
      <c r="U35" s="38" t="s">
        <v>68</v>
      </c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56">
        <f>+AF32*AF22</f>
        <v>391.90666666666664</v>
      </c>
      <c r="AG35" s="38"/>
      <c r="AH35" s="45"/>
      <c r="AI35" s="39"/>
    </row>
    <row r="36" spans="2:35" ht="15.75" thickBot="1" x14ac:dyDescent="0.3">
      <c r="B36" s="24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5"/>
      <c r="S36" s="37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8"/>
      <c r="AI36" s="39"/>
    </row>
    <row r="37" spans="2:35" ht="15.75" thickBot="1" x14ac:dyDescent="0.3">
      <c r="B37" s="24"/>
      <c r="C37" s="26"/>
      <c r="D37" s="26"/>
      <c r="E37" s="26" t="s">
        <v>67</v>
      </c>
      <c r="F37" s="26"/>
      <c r="G37" s="26"/>
      <c r="H37" s="26"/>
      <c r="I37" s="26"/>
      <c r="J37" s="26"/>
      <c r="K37" s="26"/>
      <c r="L37" s="26"/>
      <c r="M37" s="26"/>
      <c r="N37" s="56">
        <f>+N35</f>
        <v>651.16799999999989</v>
      </c>
      <c r="O37" s="26"/>
      <c r="P37" s="26"/>
      <c r="Q37" s="25"/>
      <c r="S37" s="37"/>
      <c r="T37" s="38"/>
      <c r="U37" s="38"/>
      <c r="V37" s="38" t="s">
        <v>66</v>
      </c>
      <c r="W37" s="38"/>
      <c r="X37" s="38"/>
      <c r="Y37" s="38"/>
      <c r="Z37" s="38"/>
      <c r="AA37" s="38"/>
      <c r="AB37" s="38"/>
      <c r="AC37" s="38"/>
      <c r="AD37" s="38"/>
      <c r="AE37" s="38"/>
      <c r="AF37" s="56">
        <f>+AF35</f>
        <v>391.90666666666664</v>
      </c>
      <c r="AG37" s="38"/>
      <c r="AH37" s="38"/>
      <c r="AI37" s="39"/>
    </row>
    <row r="38" spans="2:35" x14ac:dyDescent="0.25">
      <c r="B38" s="24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5"/>
      <c r="S38" s="37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9"/>
    </row>
    <row r="39" spans="2:35" x14ac:dyDescent="0.25">
      <c r="B39" s="24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5"/>
      <c r="S39" s="37"/>
      <c r="T39" s="38"/>
      <c r="U39" s="38"/>
      <c r="V39" s="38" t="s">
        <v>48</v>
      </c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9"/>
    </row>
    <row r="40" spans="2:35" x14ac:dyDescent="0.25">
      <c r="B40" s="24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5"/>
      <c r="S40" s="37"/>
      <c r="T40" s="38"/>
      <c r="U40" s="38"/>
      <c r="V40" s="38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9"/>
    </row>
    <row r="41" spans="2:35" ht="15.75" x14ac:dyDescent="0.25">
      <c r="B41" s="24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5"/>
      <c r="S41" s="37"/>
      <c r="T41" s="38"/>
      <c r="U41" s="38"/>
      <c r="V41" s="38"/>
      <c r="W41" s="38"/>
      <c r="X41" s="38" t="s">
        <v>46</v>
      </c>
      <c r="Y41" s="55"/>
      <c r="Z41" s="38"/>
      <c r="AA41" s="38"/>
      <c r="AB41" s="38"/>
      <c r="AC41" s="38"/>
      <c r="AD41" s="38"/>
      <c r="AE41" s="38"/>
      <c r="AF41" s="57">
        <f>+AF37/2</f>
        <v>195.95333333333332</v>
      </c>
      <c r="AG41" s="38"/>
      <c r="AH41" s="38"/>
      <c r="AI41" s="39"/>
    </row>
    <row r="42" spans="2:35" x14ac:dyDescent="0.25">
      <c r="B42" s="24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5"/>
      <c r="S42" s="37"/>
      <c r="T42" s="38"/>
      <c r="U42" s="38"/>
      <c r="V42" s="38"/>
      <c r="W42" s="38"/>
      <c r="X42" s="38" t="s">
        <v>47</v>
      </c>
      <c r="Y42" s="38"/>
      <c r="Z42" s="38"/>
      <c r="AA42" s="38"/>
      <c r="AB42" s="38"/>
      <c r="AC42" s="38"/>
      <c r="AD42" s="38"/>
      <c r="AE42" s="38"/>
      <c r="AF42" s="23">
        <f>+AF41</f>
        <v>195.95333333333332</v>
      </c>
      <c r="AG42" s="38"/>
      <c r="AH42" s="38"/>
      <c r="AI42" s="39"/>
    </row>
    <row r="43" spans="2:35" x14ac:dyDescent="0.25">
      <c r="B43" s="24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5"/>
      <c r="S43" s="37"/>
      <c r="T43" s="38"/>
      <c r="U43" s="38"/>
      <c r="V43" s="38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9"/>
    </row>
    <row r="44" spans="2:35" x14ac:dyDescent="0.25">
      <c r="B44" s="24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5"/>
      <c r="S44" s="37"/>
      <c r="T44" s="38" t="s">
        <v>69</v>
      </c>
      <c r="U44" s="38"/>
      <c r="V44" s="38"/>
      <c r="W44" s="38"/>
      <c r="X44" s="38"/>
      <c r="Y44" s="38"/>
      <c r="Z44" s="38"/>
      <c r="AA44" s="38"/>
      <c r="AB44" s="38"/>
      <c r="AC44" s="38"/>
      <c r="AD44" s="38"/>
      <c r="AE44" s="38"/>
      <c r="AF44" s="58">
        <f>+AF37-N35</f>
        <v>-259.26133333333325</v>
      </c>
      <c r="AG44" s="38"/>
      <c r="AH44" s="38"/>
      <c r="AI44" s="39"/>
    </row>
    <row r="45" spans="2:35" x14ac:dyDescent="0.25">
      <c r="B45" s="19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1"/>
      <c r="S45" s="46"/>
      <c r="T45" s="47"/>
      <c r="U45" s="47"/>
      <c r="V45" s="47"/>
      <c r="W45" s="47"/>
      <c r="X45" s="47"/>
      <c r="Y45" s="47"/>
      <c r="Z45" s="47"/>
      <c r="AA45" s="47"/>
      <c r="AB45" s="47"/>
      <c r="AC45" s="47"/>
      <c r="AD45" s="47"/>
      <c r="AE45" s="47"/>
      <c r="AF45" s="48"/>
      <c r="AG45" s="47"/>
      <c r="AH45" s="47"/>
      <c r="AI45" s="49"/>
    </row>
  </sheetData>
  <mergeCells count="4">
    <mergeCell ref="C6:P6"/>
    <mergeCell ref="C7:P7"/>
    <mergeCell ref="T6:AG6"/>
    <mergeCell ref="T7:AG7"/>
  </mergeCells>
  <pageMargins left="0.39370078740157483" right="0.39370078740157483" top="0.39370078740157483" bottom="0.39370078740157483" header="0.31496062992125984" footer="0.31496062992125984"/>
  <pageSetup paperSize="9" scale="81" orientation="landscape" horizontalDpi="1200" verticalDpi="12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AQ48"/>
  <sheetViews>
    <sheetView showGridLines="0" tabSelected="1" topLeftCell="I26" workbookViewId="0">
      <selection activeCell="AC50" sqref="AC50"/>
    </sheetView>
  </sheetViews>
  <sheetFormatPr defaultRowHeight="15" x14ac:dyDescent="0.25"/>
  <cols>
    <col min="2" max="3" width="4.140625" customWidth="1"/>
    <col min="4" max="4" width="6.42578125" customWidth="1"/>
    <col min="5" max="12" width="4.140625" customWidth="1"/>
    <col min="13" max="13" width="9.5703125" bestFit="1" customWidth="1"/>
    <col min="14" max="14" width="6" style="7" customWidth="1"/>
    <col min="15" max="15" width="3.140625" customWidth="1"/>
    <col min="16" max="19" width="4.140625" customWidth="1"/>
    <col min="20" max="20" width="9.5703125" customWidth="1"/>
    <col min="21" max="28" width="4.140625" customWidth="1"/>
    <col min="29" max="29" width="6.7109375" customWidth="1"/>
    <col min="30" max="30" width="12.42578125" customWidth="1"/>
    <col min="31" max="31" width="6" customWidth="1"/>
    <col min="32" max="32" width="8.5703125" customWidth="1"/>
    <col min="33" max="34" width="4.140625" customWidth="1"/>
    <col min="35" max="35" width="11.7109375" customWidth="1"/>
    <col min="36" max="39" width="4.140625" customWidth="1"/>
    <col min="40" max="40" width="7.42578125" customWidth="1"/>
    <col min="41" max="47" width="4.140625" customWidth="1"/>
  </cols>
  <sheetData>
    <row r="2" spans="2:32" x14ac:dyDescent="0.25">
      <c r="B2" t="s">
        <v>88</v>
      </c>
    </row>
    <row r="5" spans="2:32" ht="15" customHeight="1" x14ac:dyDescent="0.25">
      <c r="B5" s="108" t="s">
        <v>73</v>
      </c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10"/>
      <c r="Q5" s="3"/>
      <c r="S5" s="108" t="s">
        <v>73</v>
      </c>
      <c r="T5" s="109"/>
      <c r="U5" s="109"/>
      <c r="V5" s="109"/>
      <c r="W5" s="109"/>
      <c r="X5" s="109"/>
      <c r="Y5" s="109"/>
      <c r="Z5" s="109"/>
      <c r="AA5" s="109"/>
      <c r="AB5" s="109"/>
      <c r="AC5" s="109"/>
      <c r="AD5" s="109"/>
      <c r="AE5" s="109"/>
      <c r="AF5" s="110"/>
    </row>
    <row r="6" spans="2:32" ht="15" customHeight="1" x14ac:dyDescent="0.25">
      <c r="B6" s="111" t="s">
        <v>70</v>
      </c>
      <c r="C6" s="100"/>
      <c r="D6" s="100"/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12"/>
      <c r="Q6" s="3"/>
      <c r="S6" s="111" t="s">
        <v>74</v>
      </c>
      <c r="T6" s="100"/>
      <c r="U6" s="100"/>
      <c r="V6" s="100"/>
      <c r="W6" s="100"/>
      <c r="X6" s="100"/>
      <c r="Y6" s="100"/>
      <c r="Z6" s="100"/>
      <c r="AA6" s="100"/>
      <c r="AB6" s="100"/>
      <c r="AC6" s="100"/>
      <c r="AD6" s="100"/>
      <c r="AE6" s="100"/>
      <c r="AF6" s="112"/>
    </row>
    <row r="7" spans="2:32" x14ac:dyDescent="0.25">
      <c r="B7" s="61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73"/>
      <c r="O7" s="62"/>
      <c r="Q7" s="3"/>
      <c r="S7" s="61"/>
      <c r="T7" s="63"/>
      <c r="U7" s="63"/>
      <c r="V7" s="63"/>
      <c r="W7" s="63"/>
      <c r="X7" s="63"/>
      <c r="Y7" s="63"/>
      <c r="Z7" s="63"/>
      <c r="AA7" s="63"/>
      <c r="AB7" s="63"/>
      <c r="AC7" s="63"/>
      <c r="AD7" s="63"/>
      <c r="AE7" s="63"/>
      <c r="AF7" s="62"/>
    </row>
    <row r="8" spans="2:32" ht="15.75" thickBot="1" x14ac:dyDescent="0.3">
      <c r="B8" s="61"/>
      <c r="C8" s="63" t="s">
        <v>72</v>
      </c>
      <c r="D8" s="63"/>
      <c r="E8" s="63"/>
      <c r="F8" s="63"/>
      <c r="G8" s="63"/>
      <c r="H8" s="63"/>
      <c r="I8" s="63"/>
      <c r="J8" s="63"/>
      <c r="K8" s="63"/>
      <c r="L8" s="63"/>
      <c r="M8" s="63"/>
      <c r="N8" s="73"/>
      <c r="O8" s="62"/>
      <c r="Q8" s="3"/>
      <c r="S8" s="61"/>
      <c r="T8" s="63" t="s">
        <v>44</v>
      </c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2"/>
    </row>
    <row r="9" spans="2:32" ht="15.75" thickBot="1" x14ac:dyDescent="0.3">
      <c r="B9" s="61"/>
      <c r="C9" s="63"/>
      <c r="D9" s="63" t="s">
        <v>49</v>
      </c>
      <c r="E9" s="63"/>
      <c r="F9" s="63"/>
      <c r="G9" s="63"/>
      <c r="H9" s="63"/>
      <c r="I9" s="63"/>
      <c r="J9" s="63"/>
      <c r="K9" s="63"/>
      <c r="L9" s="63"/>
      <c r="M9" s="67">
        <v>3500</v>
      </c>
      <c r="N9" s="64" t="s">
        <v>1</v>
      </c>
      <c r="O9" s="62"/>
      <c r="Q9" s="3"/>
      <c r="S9" s="61"/>
      <c r="T9" s="63"/>
      <c r="U9" s="63" t="s">
        <v>49</v>
      </c>
      <c r="V9" s="63"/>
      <c r="W9" s="63"/>
      <c r="X9" s="63"/>
      <c r="Y9" s="63"/>
      <c r="Z9" s="63"/>
      <c r="AA9" s="63"/>
      <c r="AB9" s="63"/>
      <c r="AC9" s="63"/>
      <c r="AD9" s="83">
        <f>+M9</f>
        <v>3500</v>
      </c>
      <c r="AE9" s="64" t="s">
        <v>1</v>
      </c>
      <c r="AF9" s="62"/>
    </row>
    <row r="10" spans="2:32" ht="15.75" thickBot="1" x14ac:dyDescent="0.3">
      <c r="B10" s="61"/>
      <c r="C10" s="63"/>
      <c r="D10" s="63"/>
      <c r="E10" s="63" t="s">
        <v>43</v>
      </c>
      <c r="F10" s="63"/>
      <c r="G10" s="63"/>
      <c r="H10" s="63"/>
      <c r="I10" s="63"/>
      <c r="J10" s="63"/>
      <c r="K10" s="63"/>
      <c r="L10" s="63"/>
      <c r="M10" s="66">
        <v>40</v>
      </c>
      <c r="N10" s="64" t="s">
        <v>35</v>
      </c>
      <c r="O10" s="62"/>
      <c r="Q10" s="3"/>
      <c r="S10" s="61"/>
      <c r="T10" s="63"/>
      <c r="U10" s="63" t="s">
        <v>43</v>
      </c>
      <c r="V10" s="63"/>
      <c r="W10" s="63"/>
      <c r="X10" s="63"/>
      <c r="Y10" s="63"/>
      <c r="Z10" s="63"/>
      <c r="AA10" s="63"/>
      <c r="AB10" s="63"/>
      <c r="AC10" s="63"/>
      <c r="AD10" s="63">
        <f>+M10</f>
        <v>40</v>
      </c>
      <c r="AE10" s="64" t="s">
        <v>35</v>
      </c>
      <c r="AF10" s="62"/>
    </row>
    <row r="11" spans="2:32" x14ac:dyDescent="0.25">
      <c r="B11" s="61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5"/>
      <c r="N11" s="64"/>
      <c r="O11" s="62"/>
      <c r="Q11" s="3"/>
      <c r="S11" s="61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4"/>
      <c r="AF11" s="62"/>
    </row>
    <row r="12" spans="2:32" ht="15.75" thickBot="1" x14ac:dyDescent="0.3">
      <c r="B12" s="61"/>
      <c r="C12" s="63"/>
      <c r="D12" s="63" t="s">
        <v>75</v>
      </c>
      <c r="E12" s="63"/>
      <c r="F12" s="63"/>
      <c r="G12" s="63"/>
      <c r="H12" s="63"/>
      <c r="I12" s="63"/>
      <c r="J12" s="63"/>
      <c r="K12" s="63"/>
      <c r="L12" s="63"/>
      <c r="M12" s="65"/>
      <c r="N12" s="64"/>
      <c r="O12" s="62"/>
      <c r="Q12" s="3"/>
      <c r="S12" s="61"/>
      <c r="T12" s="63"/>
      <c r="U12" s="63" t="s">
        <v>52</v>
      </c>
      <c r="V12" s="63"/>
      <c r="W12" s="63"/>
      <c r="X12" s="63"/>
      <c r="Y12" s="63"/>
      <c r="Z12" s="63"/>
      <c r="AA12" s="63"/>
      <c r="AB12" s="63"/>
      <c r="AC12" s="63"/>
      <c r="AD12" s="63"/>
      <c r="AE12" s="64"/>
      <c r="AF12" s="62"/>
    </row>
    <row r="13" spans="2:32" ht="15.75" thickBot="1" x14ac:dyDescent="0.3">
      <c r="B13" s="61"/>
      <c r="C13" s="63"/>
      <c r="D13" s="63"/>
      <c r="E13" s="63"/>
      <c r="F13" s="63"/>
      <c r="G13" s="63"/>
      <c r="H13" s="63" t="s">
        <v>53</v>
      </c>
      <c r="I13" s="63"/>
      <c r="J13" s="63"/>
      <c r="K13" s="63"/>
      <c r="L13" s="63"/>
      <c r="M13" s="66">
        <v>15</v>
      </c>
      <c r="N13" s="64" t="s">
        <v>76</v>
      </c>
      <c r="O13" s="62"/>
      <c r="Q13" s="3"/>
      <c r="S13" s="61"/>
      <c r="T13" s="63"/>
      <c r="U13" s="63"/>
      <c r="V13" s="63"/>
      <c r="W13" s="63"/>
      <c r="X13" s="63"/>
      <c r="Y13" s="63" t="s">
        <v>53</v>
      </c>
      <c r="Z13" s="63"/>
      <c r="AA13" s="63"/>
      <c r="AB13" s="63"/>
      <c r="AC13" s="63"/>
      <c r="AD13" s="63">
        <f>+M13</f>
        <v>15</v>
      </c>
      <c r="AE13" s="64" t="s">
        <v>76</v>
      </c>
      <c r="AF13" s="62"/>
    </row>
    <row r="14" spans="2:32" ht="15.75" thickBot="1" x14ac:dyDescent="0.3">
      <c r="B14" s="61"/>
      <c r="C14" s="63"/>
      <c r="D14" s="63"/>
      <c r="E14" s="63"/>
      <c r="F14" s="63"/>
      <c r="G14" s="63"/>
      <c r="H14" s="63" t="s">
        <v>54</v>
      </c>
      <c r="I14" s="63"/>
      <c r="J14" s="63"/>
      <c r="K14" s="63"/>
      <c r="L14" s="63"/>
      <c r="M14" s="66">
        <v>6</v>
      </c>
      <c r="N14" s="64" t="s">
        <v>63</v>
      </c>
      <c r="O14" s="62"/>
      <c r="Q14" s="3"/>
      <c r="S14" s="61"/>
      <c r="T14" s="63"/>
      <c r="U14" s="63"/>
      <c r="V14" s="63"/>
      <c r="W14" s="63"/>
      <c r="X14" s="63"/>
      <c r="Y14" s="63" t="s">
        <v>54</v>
      </c>
      <c r="Z14" s="63"/>
      <c r="AA14" s="63"/>
      <c r="AB14" s="63"/>
      <c r="AC14" s="63"/>
      <c r="AD14" s="63">
        <f>+M14</f>
        <v>6</v>
      </c>
      <c r="AE14" s="64" t="s">
        <v>63</v>
      </c>
      <c r="AF14" s="62"/>
    </row>
    <row r="15" spans="2:32" x14ac:dyDescent="0.25">
      <c r="B15" s="61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65"/>
      <c r="N15" s="64"/>
      <c r="O15" s="62"/>
      <c r="Q15" s="3"/>
      <c r="S15" s="61"/>
      <c r="T15" s="63"/>
      <c r="U15" s="63"/>
      <c r="V15" s="63"/>
      <c r="W15" s="63"/>
      <c r="X15" s="63"/>
      <c r="Y15" s="63"/>
      <c r="Z15" s="63"/>
      <c r="AA15" s="63"/>
      <c r="AB15" s="63"/>
      <c r="AC15" s="63"/>
      <c r="AD15" s="63"/>
      <c r="AE15" s="63"/>
      <c r="AF15" s="62"/>
    </row>
    <row r="16" spans="2:32" x14ac:dyDescent="0.25">
      <c r="B16" s="61"/>
      <c r="C16" s="63"/>
      <c r="D16" s="63" t="s">
        <v>55</v>
      </c>
      <c r="E16" s="63"/>
      <c r="F16" s="63"/>
      <c r="G16" s="63"/>
      <c r="H16" s="63"/>
      <c r="I16" s="63"/>
      <c r="J16" s="63"/>
      <c r="K16" s="63"/>
      <c r="L16" s="63"/>
      <c r="M16" s="68">
        <f>+M13+(M14/12)</f>
        <v>15.5</v>
      </c>
      <c r="N16" s="64" t="s">
        <v>76</v>
      </c>
      <c r="O16" s="62"/>
      <c r="Q16" s="3"/>
      <c r="S16" s="61"/>
      <c r="T16" s="63"/>
      <c r="U16" s="63" t="s">
        <v>55</v>
      </c>
      <c r="V16" s="63"/>
      <c r="W16" s="63"/>
      <c r="X16" s="63"/>
      <c r="Y16" s="63"/>
      <c r="Z16" s="63"/>
      <c r="AA16" s="63"/>
      <c r="AB16" s="63"/>
      <c r="AC16" s="63"/>
      <c r="AD16" s="69">
        <f>+AD13+(AD14/12)</f>
        <v>15.5</v>
      </c>
      <c r="AE16" s="64" t="s">
        <v>76</v>
      </c>
      <c r="AF16" s="62">
        <f>+AD16*12</f>
        <v>186</v>
      </c>
    </row>
    <row r="17" spans="1:40" x14ac:dyDescent="0.25">
      <c r="B17" s="61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5"/>
      <c r="N17" s="64"/>
      <c r="O17" s="62"/>
      <c r="Q17" s="3"/>
      <c r="S17" s="61"/>
      <c r="T17" s="63"/>
      <c r="U17" s="63"/>
      <c r="V17" s="63"/>
      <c r="W17" s="63" t="s">
        <v>0</v>
      </c>
      <c r="X17" s="63"/>
      <c r="Y17" s="63"/>
      <c r="Z17" s="63"/>
      <c r="AA17" s="63"/>
      <c r="AB17" s="63"/>
      <c r="AC17" s="63"/>
      <c r="AD17" s="63"/>
      <c r="AE17" s="63"/>
      <c r="AF17" s="62"/>
    </row>
    <row r="18" spans="1:40" x14ac:dyDescent="0.25">
      <c r="A18" s="1"/>
      <c r="B18" s="61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5"/>
      <c r="N18" s="64"/>
      <c r="O18" s="62"/>
      <c r="Q18" s="3"/>
      <c r="S18" s="61"/>
      <c r="T18" s="63"/>
      <c r="U18" s="63" t="s">
        <v>55</v>
      </c>
      <c r="V18" s="63"/>
      <c r="W18" s="63"/>
      <c r="X18" s="63"/>
      <c r="Y18" s="63"/>
      <c r="Z18" s="63"/>
      <c r="AA18" s="63"/>
      <c r="AB18" s="63"/>
      <c r="AC18" s="63"/>
      <c r="AD18" s="70">
        <f>+AD13*12+AD14</f>
        <v>186</v>
      </c>
      <c r="AE18" s="64" t="s">
        <v>63</v>
      </c>
      <c r="AF18" s="62"/>
    </row>
    <row r="19" spans="1:40" x14ac:dyDescent="0.25">
      <c r="B19" s="61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5"/>
      <c r="N19" s="64"/>
      <c r="O19" s="62"/>
      <c r="Q19" s="3"/>
      <c r="S19" s="61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2"/>
    </row>
    <row r="20" spans="1:40" x14ac:dyDescent="0.25">
      <c r="B20" s="61"/>
      <c r="C20" s="63"/>
      <c r="D20" s="63"/>
      <c r="E20" s="63" t="s">
        <v>82</v>
      </c>
      <c r="F20" s="63"/>
      <c r="G20" s="63"/>
      <c r="H20" s="63"/>
      <c r="I20" s="63"/>
      <c r="J20" s="63"/>
      <c r="K20" s="63"/>
      <c r="L20" s="63"/>
      <c r="M20" s="63"/>
      <c r="N20" s="73"/>
      <c r="O20" s="62"/>
      <c r="Q20" s="3"/>
      <c r="S20" s="61" t="s">
        <v>81</v>
      </c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71">
        <f>+(AD18*20/12)</f>
        <v>310</v>
      </c>
      <c r="AE20" s="63" t="s">
        <v>28</v>
      </c>
      <c r="AF20" s="62"/>
    </row>
    <row r="21" spans="1:40" x14ac:dyDescent="0.25">
      <c r="B21" s="61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73"/>
      <c r="O21" s="62"/>
      <c r="Q21" s="3"/>
      <c r="S21" s="61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2"/>
    </row>
    <row r="22" spans="1:40" x14ac:dyDescent="0.25">
      <c r="B22" s="61"/>
      <c r="C22" s="73"/>
      <c r="D22" s="63"/>
      <c r="E22" s="73"/>
      <c r="F22" s="73" t="s">
        <v>83</v>
      </c>
      <c r="G22" s="73"/>
      <c r="H22" s="73"/>
      <c r="I22" s="73"/>
      <c r="J22" s="73"/>
      <c r="K22" s="63"/>
      <c r="L22" s="63"/>
      <c r="M22" s="63"/>
      <c r="N22" s="73"/>
      <c r="O22" s="74"/>
      <c r="P22" s="7"/>
      <c r="Q22" s="8"/>
      <c r="R22" s="7"/>
      <c r="S22" s="84"/>
      <c r="T22" s="73" t="s">
        <v>77</v>
      </c>
      <c r="U22" s="73"/>
      <c r="V22" s="73"/>
      <c r="W22" s="73"/>
      <c r="X22" s="73"/>
      <c r="Y22" s="73"/>
      <c r="Z22" s="73"/>
      <c r="AA22" s="73"/>
      <c r="AB22" s="63"/>
      <c r="AC22" s="63"/>
      <c r="AD22" s="63"/>
      <c r="AE22" s="63"/>
      <c r="AF22" s="62"/>
    </row>
    <row r="23" spans="1:40" x14ac:dyDescent="0.25">
      <c r="B23" s="61"/>
      <c r="C23" s="73"/>
      <c r="D23" s="73"/>
      <c r="E23" s="73"/>
      <c r="F23" s="73" t="s">
        <v>84</v>
      </c>
      <c r="G23" s="73"/>
      <c r="H23" s="73"/>
      <c r="I23" s="73"/>
      <c r="J23" s="73"/>
      <c r="K23" s="73"/>
      <c r="L23" s="73"/>
      <c r="M23" s="73"/>
      <c r="N23" s="73"/>
      <c r="O23" s="74"/>
      <c r="P23" s="7"/>
      <c r="Q23" s="8"/>
      <c r="R23" s="7"/>
      <c r="S23" s="84"/>
      <c r="T23" s="73" t="s">
        <v>38</v>
      </c>
      <c r="U23" s="73"/>
      <c r="V23" s="73"/>
      <c r="W23" s="73"/>
      <c r="X23" s="73"/>
      <c r="Y23" s="73"/>
      <c r="Z23" s="73"/>
      <c r="AA23" s="73"/>
      <c r="AB23" s="63"/>
      <c r="AC23" s="63"/>
      <c r="AD23" s="63"/>
      <c r="AE23" s="63"/>
      <c r="AF23" s="62"/>
    </row>
    <row r="24" spans="1:40" x14ac:dyDescent="0.25">
      <c r="B24" s="61"/>
      <c r="C24" s="63"/>
      <c r="D24" s="63"/>
      <c r="E24" s="73"/>
      <c r="F24" s="73" t="s">
        <v>85</v>
      </c>
      <c r="G24" s="73"/>
      <c r="H24" s="73"/>
      <c r="I24" s="73"/>
      <c r="J24" s="73"/>
      <c r="K24" s="63"/>
      <c r="L24" s="63"/>
      <c r="M24" s="63"/>
      <c r="N24" s="73"/>
      <c r="O24" s="74"/>
      <c r="P24" s="7"/>
      <c r="Q24" s="8"/>
      <c r="R24" s="7"/>
      <c r="S24" s="84"/>
      <c r="T24" s="73"/>
      <c r="U24" s="73" t="s">
        <v>41</v>
      </c>
      <c r="V24" s="73"/>
      <c r="W24" s="73"/>
      <c r="X24" s="73"/>
      <c r="Y24" s="73"/>
      <c r="Z24" s="73"/>
      <c r="AA24" s="73"/>
      <c r="AB24" s="63"/>
      <c r="AC24" s="63"/>
      <c r="AD24" s="63"/>
      <c r="AE24" s="63"/>
      <c r="AF24" s="62"/>
    </row>
    <row r="25" spans="1:40" x14ac:dyDescent="0.25">
      <c r="B25" s="61"/>
      <c r="C25" s="73"/>
      <c r="D25" s="73"/>
      <c r="E25" s="63"/>
      <c r="F25" s="63"/>
      <c r="G25" s="63"/>
      <c r="H25" s="63"/>
      <c r="I25" s="63"/>
      <c r="J25" s="63"/>
      <c r="K25" s="73"/>
      <c r="L25" s="73"/>
      <c r="M25" s="73"/>
      <c r="N25" s="73"/>
      <c r="O25" s="74"/>
      <c r="P25" s="7"/>
      <c r="Q25" s="8"/>
      <c r="R25" s="7"/>
      <c r="S25" s="84"/>
      <c r="T25" s="73"/>
      <c r="U25" s="73"/>
      <c r="V25" s="73"/>
      <c r="W25" s="73"/>
      <c r="X25" s="73"/>
      <c r="Y25" s="73"/>
      <c r="Z25" s="73"/>
      <c r="AA25" s="73"/>
      <c r="AB25" s="63"/>
      <c r="AC25" s="63"/>
      <c r="AD25" s="63"/>
      <c r="AE25" s="63"/>
      <c r="AF25" s="62"/>
    </row>
    <row r="26" spans="1:40" x14ac:dyDescent="0.25">
      <c r="B26" s="61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73"/>
      <c r="O26" s="62"/>
      <c r="Q26" s="3"/>
      <c r="S26" s="61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2"/>
    </row>
    <row r="27" spans="1:40" x14ac:dyDescent="0.25">
      <c r="B27" s="61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73"/>
      <c r="O27" s="62"/>
      <c r="Q27" s="3"/>
      <c r="S27" s="61" t="s">
        <v>29</v>
      </c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2"/>
    </row>
    <row r="28" spans="1:40" x14ac:dyDescent="0.25">
      <c r="B28" s="61"/>
      <c r="C28" s="63"/>
      <c r="D28" s="63"/>
      <c r="E28" s="63"/>
      <c r="F28" s="63" t="s">
        <v>30</v>
      </c>
      <c r="G28" s="63"/>
      <c r="H28" s="63"/>
      <c r="I28" s="63"/>
      <c r="J28" s="63"/>
      <c r="K28" s="63"/>
      <c r="L28" s="63"/>
      <c r="M28" s="63"/>
      <c r="N28" s="73"/>
      <c r="O28" s="62"/>
      <c r="Q28" s="3"/>
      <c r="S28" s="61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2"/>
    </row>
    <row r="29" spans="1:40" x14ac:dyDescent="0.25">
      <c r="B29" s="61"/>
      <c r="C29" s="63"/>
      <c r="D29" s="63"/>
      <c r="E29" s="63"/>
      <c r="F29" s="63"/>
      <c r="G29" s="63" t="s">
        <v>86</v>
      </c>
      <c r="H29" s="63"/>
      <c r="I29" s="63"/>
      <c r="J29" s="63"/>
      <c r="K29" s="63"/>
      <c r="L29" s="63"/>
      <c r="M29" s="63"/>
      <c r="N29" s="73"/>
      <c r="O29" s="62"/>
      <c r="Q29" s="3"/>
      <c r="S29" s="61"/>
      <c r="T29" s="63" t="s">
        <v>30</v>
      </c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2"/>
    </row>
    <row r="30" spans="1:40" x14ac:dyDescent="0.25">
      <c r="B30" s="61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73"/>
      <c r="O30" s="62"/>
      <c r="Q30" s="3"/>
      <c r="S30" s="61"/>
      <c r="T30" s="63" t="s">
        <v>36</v>
      </c>
      <c r="U30" s="63"/>
      <c r="V30" s="63" t="s">
        <v>33</v>
      </c>
      <c r="W30" s="63" t="s">
        <v>42</v>
      </c>
      <c r="X30" s="63"/>
      <c r="Y30" s="63"/>
      <c r="Z30" s="63"/>
      <c r="AA30" s="63"/>
      <c r="AB30" s="63"/>
      <c r="AC30" s="63"/>
      <c r="AD30" s="85">
        <f>+AD9/30</f>
        <v>116.66666666666667</v>
      </c>
      <c r="AE30" s="63"/>
      <c r="AF30" s="62"/>
    </row>
    <row r="31" spans="1:40" ht="15.75" thickBot="1" x14ac:dyDescent="0.3">
      <c r="B31" s="61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73"/>
      <c r="O31" s="62"/>
      <c r="Q31" s="3"/>
      <c r="S31" s="61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2"/>
    </row>
    <row r="32" spans="1:40" ht="15.75" thickBot="1" x14ac:dyDescent="0.3">
      <c r="B32" s="61"/>
      <c r="C32" s="63"/>
      <c r="D32" s="63"/>
      <c r="E32" s="63"/>
      <c r="F32" s="63"/>
      <c r="G32" s="63"/>
      <c r="H32" s="63"/>
      <c r="I32" s="63"/>
      <c r="J32" s="63"/>
      <c r="K32" s="63"/>
      <c r="L32" s="63"/>
      <c r="M32" s="63"/>
      <c r="N32" s="73"/>
      <c r="O32" s="75"/>
      <c r="Q32" s="3"/>
      <c r="S32" s="61"/>
      <c r="T32" s="63"/>
      <c r="U32" s="63"/>
      <c r="V32" s="63"/>
      <c r="W32" s="63"/>
      <c r="X32" s="63"/>
      <c r="Y32" s="63"/>
      <c r="Z32" s="63"/>
      <c r="AA32" s="63"/>
      <c r="AB32" s="63"/>
      <c r="AC32" s="63"/>
      <c r="AD32" s="63"/>
      <c r="AE32" s="63"/>
      <c r="AF32" s="75"/>
      <c r="AG32" s="81" t="s">
        <v>56</v>
      </c>
      <c r="AH32" s="10"/>
      <c r="AI32" s="10"/>
      <c r="AJ32" s="10"/>
      <c r="AK32" s="10"/>
      <c r="AL32" s="10"/>
      <c r="AM32" s="10"/>
      <c r="AN32" s="11"/>
    </row>
    <row r="33" spans="2:43" ht="15.75" thickBot="1" x14ac:dyDescent="0.3">
      <c r="B33" s="61"/>
      <c r="C33" s="63"/>
      <c r="D33" s="63" t="s">
        <v>50</v>
      </c>
      <c r="E33" s="63"/>
      <c r="F33" s="63"/>
      <c r="G33" s="63"/>
      <c r="H33" s="63"/>
      <c r="I33" s="63"/>
      <c r="J33" s="63"/>
      <c r="K33" s="63"/>
      <c r="L33" s="63"/>
      <c r="M33" s="72">
        <f>+M16*M9</f>
        <v>54250</v>
      </c>
      <c r="N33" s="73" t="s">
        <v>1</v>
      </c>
      <c r="O33" s="76"/>
      <c r="Q33" s="3"/>
      <c r="S33" s="61" t="s">
        <v>50</v>
      </c>
      <c r="T33" s="63"/>
      <c r="U33" s="63"/>
      <c r="V33" s="63"/>
      <c r="W33" s="63"/>
      <c r="X33" s="63"/>
      <c r="Y33" s="63"/>
      <c r="Z33" s="63"/>
      <c r="AA33" s="63"/>
      <c r="AB33" s="63"/>
      <c r="AC33" s="63"/>
      <c r="AD33" s="6">
        <f>+IF((+AD30*AD20)&gt;AI35,AI35,(+AD30*AD20))</f>
        <v>36166.666666666672</v>
      </c>
      <c r="AE33" s="63"/>
      <c r="AF33" s="62"/>
      <c r="AG33" s="82" t="s">
        <v>78</v>
      </c>
      <c r="AH33" s="12"/>
      <c r="AI33" s="12"/>
      <c r="AJ33" s="12"/>
      <c r="AK33" s="12"/>
      <c r="AL33" s="12"/>
      <c r="AM33" s="12"/>
      <c r="AN33" s="13"/>
    </row>
    <row r="34" spans="2:43" ht="15.75" thickBot="1" x14ac:dyDescent="0.3">
      <c r="B34" s="61"/>
      <c r="C34" s="63"/>
      <c r="D34" s="73" t="s">
        <v>51</v>
      </c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62"/>
      <c r="Q34" s="3"/>
      <c r="S34" s="61"/>
      <c r="T34" s="63"/>
      <c r="U34" s="63"/>
      <c r="V34" s="63"/>
      <c r="W34" s="63"/>
      <c r="X34" s="63"/>
      <c r="Y34" s="63"/>
      <c r="Z34" s="63"/>
      <c r="AA34" s="63"/>
      <c r="AB34" s="63"/>
      <c r="AC34" s="63"/>
      <c r="AD34" s="63"/>
      <c r="AE34" s="63"/>
      <c r="AF34" s="62"/>
      <c r="AG34" s="12" t="s">
        <v>79</v>
      </c>
      <c r="AH34" s="12"/>
      <c r="AI34" s="12"/>
      <c r="AJ34" s="12"/>
      <c r="AK34" s="12"/>
      <c r="AL34" s="12"/>
      <c r="AM34" s="12"/>
      <c r="AN34" s="13"/>
    </row>
    <row r="35" spans="2:43" ht="15.75" thickBot="1" x14ac:dyDescent="0.3">
      <c r="B35" s="61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73"/>
      <c r="O35" s="62"/>
      <c r="Q35" s="3"/>
      <c r="S35" s="61"/>
      <c r="T35" s="63" t="s">
        <v>45</v>
      </c>
      <c r="U35" s="63"/>
      <c r="V35" s="63"/>
      <c r="W35" s="63"/>
      <c r="X35" s="63"/>
      <c r="Y35" s="63"/>
      <c r="Z35" s="63"/>
      <c r="AA35" s="63"/>
      <c r="AB35" s="63"/>
      <c r="AC35" s="63"/>
      <c r="AD35" s="6">
        <f>+AD33</f>
        <v>36166.666666666672</v>
      </c>
      <c r="AE35" s="63"/>
      <c r="AF35" s="62"/>
      <c r="AG35" s="12" t="s">
        <v>57</v>
      </c>
      <c r="AH35" s="12"/>
      <c r="AI35" s="90">
        <f>+AD9*12</f>
        <v>42000</v>
      </c>
      <c r="AJ35" s="12"/>
      <c r="AK35" s="12"/>
      <c r="AL35" s="12"/>
      <c r="AM35" s="12"/>
      <c r="AN35" s="13"/>
    </row>
    <row r="36" spans="2:43" x14ac:dyDescent="0.25">
      <c r="B36" s="61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73"/>
      <c r="O36" s="62"/>
      <c r="Q36" s="3"/>
      <c r="S36" s="61"/>
      <c r="T36" s="63"/>
      <c r="U36" s="63"/>
      <c r="V36" s="63"/>
      <c r="W36" s="63"/>
      <c r="X36" s="63"/>
      <c r="Y36" s="63"/>
      <c r="Z36" s="63"/>
      <c r="AA36" s="63"/>
      <c r="AB36" s="63"/>
      <c r="AC36" s="63"/>
      <c r="AD36" s="63"/>
      <c r="AE36" s="63"/>
      <c r="AF36" s="62"/>
      <c r="AG36" s="12" t="s">
        <v>58</v>
      </c>
      <c r="AH36" s="12"/>
      <c r="AI36" s="12"/>
      <c r="AJ36" s="12"/>
      <c r="AK36" s="12"/>
      <c r="AL36" s="12"/>
      <c r="AM36" s="12"/>
      <c r="AN36" s="13"/>
    </row>
    <row r="37" spans="2:43" x14ac:dyDescent="0.25">
      <c r="B37" s="61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73"/>
      <c r="O37" s="62"/>
      <c r="Q37" s="3"/>
      <c r="S37" s="61"/>
      <c r="T37" s="63" t="s">
        <v>80</v>
      </c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2"/>
      <c r="AG37" s="12" t="s">
        <v>59</v>
      </c>
      <c r="AH37" s="12"/>
      <c r="AI37" s="12"/>
      <c r="AJ37" s="12"/>
      <c r="AK37" s="12"/>
      <c r="AL37" s="12"/>
      <c r="AM37" s="12"/>
      <c r="AN37" s="13"/>
    </row>
    <row r="38" spans="2:43" x14ac:dyDescent="0.25">
      <c r="B38" s="61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73"/>
      <c r="O38" s="62"/>
      <c r="Q38" s="3"/>
      <c r="S38" s="61"/>
      <c r="T38" s="63"/>
      <c r="U38" s="63"/>
      <c r="V38" s="63"/>
      <c r="W38" s="63"/>
      <c r="X38" s="63"/>
      <c r="Y38" s="63"/>
      <c r="Z38" s="63"/>
      <c r="AA38" s="63"/>
      <c r="AB38" s="63"/>
      <c r="AC38" s="63"/>
      <c r="AD38" s="63"/>
      <c r="AE38" s="63"/>
      <c r="AF38" s="62"/>
      <c r="AG38" s="12" t="s">
        <v>60</v>
      </c>
      <c r="AH38" s="12"/>
      <c r="AI38" s="12"/>
      <c r="AJ38" s="12"/>
      <c r="AK38" s="12"/>
      <c r="AL38" s="12"/>
      <c r="AM38" s="12"/>
      <c r="AN38" s="13"/>
    </row>
    <row r="39" spans="2:43" x14ac:dyDescent="0.25">
      <c r="B39" s="61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73"/>
      <c r="O39" s="62"/>
      <c r="Q39" s="3"/>
      <c r="S39" s="61"/>
      <c r="T39" s="63"/>
      <c r="U39" s="63"/>
      <c r="V39" s="63" t="s">
        <v>46</v>
      </c>
      <c r="W39" s="63"/>
      <c r="X39" s="63"/>
      <c r="Y39" s="63"/>
      <c r="Z39" s="63"/>
      <c r="AA39" s="63"/>
      <c r="AB39" s="63"/>
      <c r="AC39" s="63"/>
      <c r="AD39" s="9">
        <f>+AD35/2</f>
        <v>18083.333333333336</v>
      </c>
      <c r="AE39" s="63"/>
      <c r="AF39" s="62"/>
      <c r="AG39" s="12"/>
      <c r="AH39" s="12"/>
      <c r="AI39" s="12"/>
      <c r="AJ39" s="12"/>
      <c r="AK39" s="12"/>
      <c r="AL39" s="12"/>
      <c r="AM39" s="12"/>
      <c r="AN39" s="13"/>
    </row>
    <row r="40" spans="2:43" ht="15.75" thickBot="1" x14ac:dyDescent="0.3">
      <c r="B40" s="61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73"/>
      <c r="O40" s="62"/>
      <c r="Q40" s="3"/>
      <c r="S40" s="61"/>
      <c r="T40" s="63"/>
      <c r="U40" s="63"/>
      <c r="V40" s="63" t="s">
        <v>47</v>
      </c>
      <c r="W40" s="63"/>
      <c r="X40" s="63"/>
      <c r="Y40" s="63"/>
      <c r="Z40" s="63"/>
      <c r="AA40" s="63"/>
      <c r="AB40" s="63"/>
      <c r="AC40" s="63"/>
      <c r="AD40" s="9">
        <f>+AD39</f>
        <v>18083.333333333336</v>
      </c>
      <c r="AE40" s="63"/>
      <c r="AF40" s="62"/>
      <c r="AG40" s="14"/>
      <c r="AH40" s="14"/>
      <c r="AI40" s="14"/>
      <c r="AJ40" s="14"/>
      <c r="AK40" s="14"/>
      <c r="AL40" s="14"/>
      <c r="AM40" s="14"/>
      <c r="AN40" s="15"/>
    </row>
    <row r="41" spans="2:43" x14ac:dyDescent="0.25">
      <c r="B41" s="61"/>
      <c r="C41" s="63"/>
      <c r="D41" s="63"/>
      <c r="E41" s="63"/>
      <c r="F41" s="63"/>
      <c r="G41" s="63"/>
      <c r="H41" s="63"/>
      <c r="I41" s="63"/>
      <c r="J41" s="63"/>
      <c r="K41" s="63"/>
      <c r="L41" s="63"/>
      <c r="M41" s="63"/>
      <c r="N41" s="73"/>
      <c r="O41" s="62"/>
      <c r="Q41" s="3"/>
      <c r="S41" s="61"/>
      <c r="T41" s="63"/>
      <c r="U41" s="63"/>
      <c r="V41" s="63"/>
      <c r="W41" s="63"/>
      <c r="X41" s="63"/>
      <c r="Y41" s="63"/>
      <c r="Z41" s="63"/>
      <c r="AA41" s="63"/>
      <c r="AB41" s="63"/>
      <c r="AC41" s="63"/>
      <c r="AD41" s="63"/>
      <c r="AE41" s="63"/>
      <c r="AF41" s="62"/>
    </row>
    <row r="42" spans="2:43" x14ac:dyDescent="0.25">
      <c r="B42" s="77"/>
      <c r="C42" s="78"/>
      <c r="D42" s="78"/>
      <c r="E42" s="78"/>
      <c r="F42" s="78"/>
      <c r="G42" s="78"/>
      <c r="H42" s="78"/>
      <c r="I42" s="78"/>
      <c r="J42" s="78"/>
      <c r="K42" s="78"/>
      <c r="L42" s="78"/>
      <c r="M42" s="78"/>
      <c r="N42" s="79"/>
      <c r="O42" s="80"/>
      <c r="Q42" s="3"/>
      <c r="S42" s="77" t="s">
        <v>87</v>
      </c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86">
        <f>+AD33-M33</f>
        <v>-18083.333333333328</v>
      </c>
      <c r="AE42" s="78"/>
      <c r="AF42" s="80"/>
    </row>
    <row r="48" spans="2:43" x14ac:dyDescent="0.25">
      <c r="AQ48">
        <f>28/6</f>
        <v>4.666666666666667</v>
      </c>
    </row>
  </sheetData>
  <mergeCells count="4">
    <mergeCell ref="B5:O5"/>
    <mergeCell ref="B6:O6"/>
    <mergeCell ref="S5:AF5"/>
    <mergeCell ref="S6:AF6"/>
  </mergeCells>
  <pageMargins left="0" right="0" top="0" bottom="0" header="0.31496062992125984" footer="0.31496062992125984"/>
  <pageSetup paperSize="9" scale="70" orientation="landscape" horizontalDpi="1200" verticalDpi="12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5:Q32"/>
  <sheetViews>
    <sheetView showGridLines="0" workbookViewId="0">
      <selection activeCell="AB5" sqref="AB5"/>
    </sheetView>
  </sheetViews>
  <sheetFormatPr defaultRowHeight="15" x14ac:dyDescent="0.25"/>
  <cols>
    <col min="1" max="2" width="1.7109375" customWidth="1"/>
    <col min="3" max="4" width="4.140625" customWidth="1"/>
    <col min="5" max="5" width="6.42578125" customWidth="1"/>
    <col min="6" max="6" width="2.140625" customWidth="1"/>
    <col min="7" max="8" width="4.140625" customWidth="1"/>
    <col min="9" max="11" width="10.140625" customWidth="1"/>
    <col min="12" max="13" width="4.140625" customWidth="1"/>
    <col min="14" max="14" width="12.5703125" customWidth="1"/>
    <col min="15" max="15" width="4.140625" customWidth="1"/>
    <col min="16" max="16" width="3.140625" customWidth="1"/>
    <col min="17" max="17" width="2.140625" customWidth="1"/>
    <col min="18" max="29" width="4.140625" customWidth="1"/>
  </cols>
  <sheetData>
    <row r="5" spans="2:17" x14ac:dyDescent="0.25">
      <c r="B5" s="16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8"/>
    </row>
    <row r="6" spans="2:17" ht="19.5" customHeight="1" x14ac:dyDescent="0.25">
      <c r="B6" s="24"/>
      <c r="C6" s="113" t="s">
        <v>90</v>
      </c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5"/>
      <c r="Q6" s="25"/>
    </row>
    <row r="7" spans="2:17" ht="19.5" customHeight="1" x14ac:dyDescent="0.25">
      <c r="B7" s="24"/>
      <c r="C7" s="99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1"/>
      <c r="Q7" s="25"/>
    </row>
    <row r="8" spans="2:17" x14ac:dyDescent="0.25">
      <c r="B8" s="24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5"/>
    </row>
    <row r="9" spans="2:17" ht="31.5" customHeight="1" x14ac:dyDescent="0.25">
      <c r="B9" s="24"/>
      <c r="C9" s="26"/>
      <c r="D9" s="26"/>
      <c r="E9" s="91" t="s">
        <v>91</v>
      </c>
      <c r="F9" s="26"/>
      <c r="G9" s="92"/>
      <c r="H9" s="93"/>
      <c r="I9" s="93"/>
      <c r="J9" s="93"/>
      <c r="K9" s="93"/>
      <c r="L9" s="93"/>
      <c r="M9" s="93"/>
      <c r="N9" s="93"/>
      <c r="O9" s="94"/>
      <c r="P9" s="26"/>
      <c r="Q9" s="25"/>
    </row>
    <row r="10" spans="2:17" ht="31.5" customHeight="1" x14ac:dyDescent="0.25">
      <c r="B10" s="24"/>
      <c r="C10" s="26"/>
      <c r="D10" s="26"/>
      <c r="E10" s="91" t="s">
        <v>92</v>
      </c>
      <c r="F10" s="26"/>
      <c r="G10" s="92"/>
      <c r="H10" s="93"/>
      <c r="I10" s="93"/>
      <c r="J10" s="93"/>
      <c r="K10" s="93"/>
      <c r="L10" s="93"/>
      <c r="M10" s="93"/>
      <c r="N10" s="93"/>
      <c r="O10" s="94"/>
      <c r="P10" s="26"/>
      <c r="Q10" s="25"/>
    </row>
    <row r="11" spans="2:17" ht="31.5" customHeight="1" x14ac:dyDescent="0.25">
      <c r="B11" s="24"/>
      <c r="C11" s="26"/>
      <c r="D11" s="26"/>
      <c r="E11" s="91" t="s">
        <v>93</v>
      </c>
      <c r="F11" s="26"/>
      <c r="G11" s="92"/>
      <c r="H11" s="93"/>
      <c r="I11" s="93"/>
      <c r="J11" s="93"/>
      <c r="K11" s="93"/>
      <c r="L11" s="93"/>
      <c r="M11" s="93"/>
      <c r="N11" s="93"/>
      <c r="O11" s="94"/>
      <c r="P11" s="26"/>
      <c r="Q11" s="25"/>
    </row>
    <row r="12" spans="2:17" ht="31.5" customHeight="1" x14ac:dyDescent="0.25">
      <c r="B12" s="24"/>
      <c r="C12" s="26"/>
      <c r="D12" s="26"/>
      <c r="E12" s="91" t="s">
        <v>94</v>
      </c>
      <c r="F12" s="26"/>
      <c r="G12" s="92"/>
      <c r="H12" s="93"/>
      <c r="I12" s="93"/>
      <c r="J12" s="93"/>
      <c r="K12" s="93"/>
      <c r="L12" s="93"/>
      <c r="M12" s="93"/>
      <c r="N12" s="93"/>
      <c r="O12" s="95"/>
      <c r="P12" s="26"/>
      <c r="Q12" s="25"/>
    </row>
    <row r="13" spans="2:17" ht="31.5" customHeight="1" x14ac:dyDescent="0.25">
      <c r="B13" s="24"/>
      <c r="C13" s="26"/>
      <c r="D13" s="26"/>
      <c r="E13" s="91" t="s">
        <v>95</v>
      </c>
      <c r="F13" s="26"/>
      <c r="G13" s="92"/>
      <c r="H13" s="93"/>
      <c r="I13" s="93"/>
      <c r="J13" s="93"/>
      <c r="K13" s="93"/>
      <c r="L13" s="93"/>
      <c r="M13" s="93"/>
      <c r="N13" s="93"/>
      <c r="O13" s="95"/>
      <c r="P13" s="26"/>
      <c r="Q13" s="25"/>
    </row>
    <row r="14" spans="2:17" ht="31.5" customHeight="1" x14ac:dyDescent="0.25">
      <c r="B14" s="28"/>
      <c r="C14" s="26"/>
      <c r="D14" s="26"/>
      <c r="E14" s="91" t="s">
        <v>96</v>
      </c>
      <c r="F14" s="26"/>
      <c r="G14" s="92"/>
      <c r="H14" s="93"/>
      <c r="I14" s="93"/>
      <c r="J14" s="93"/>
      <c r="K14" s="93"/>
      <c r="L14" s="93"/>
      <c r="M14" s="93"/>
      <c r="N14" s="93"/>
      <c r="O14" s="95"/>
      <c r="P14" s="26"/>
      <c r="Q14" s="25"/>
    </row>
    <row r="15" spans="2:17" ht="31.5" customHeight="1" x14ac:dyDescent="0.25">
      <c r="B15" s="24"/>
      <c r="C15" s="26"/>
      <c r="D15" s="26"/>
      <c r="E15" s="91" t="s">
        <v>97</v>
      </c>
      <c r="F15" s="26"/>
      <c r="G15" s="92"/>
      <c r="H15" s="93"/>
      <c r="I15" s="93"/>
      <c r="J15" s="93"/>
      <c r="K15" s="93"/>
      <c r="L15" s="93"/>
      <c r="M15" s="93"/>
      <c r="N15" s="93"/>
      <c r="O15" s="94"/>
      <c r="P15" s="26"/>
      <c r="Q15" s="25"/>
    </row>
    <row r="16" spans="2:17" ht="31.5" customHeight="1" x14ac:dyDescent="0.25">
      <c r="B16" s="24"/>
      <c r="C16" s="29"/>
      <c r="D16" s="26"/>
      <c r="E16" s="91" t="s">
        <v>98</v>
      </c>
      <c r="F16" s="26"/>
      <c r="G16" s="92"/>
      <c r="H16" s="93"/>
      <c r="I16" s="93"/>
      <c r="J16" s="93"/>
      <c r="K16" s="93"/>
      <c r="L16" s="93"/>
      <c r="M16" s="93"/>
      <c r="N16" s="93"/>
      <c r="O16" s="94"/>
      <c r="P16" s="26"/>
      <c r="Q16" s="25"/>
    </row>
    <row r="17" spans="2:17" ht="31.5" customHeight="1" x14ac:dyDescent="0.25">
      <c r="B17" s="24"/>
      <c r="C17" s="26"/>
      <c r="D17" s="26"/>
      <c r="E17" s="91" t="s">
        <v>99</v>
      </c>
      <c r="F17" s="26"/>
      <c r="G17" s="92"/>
      <c r="H17" s="93"/>
      <c r="I17" s="93"/>
      <c r="J17" s="93"/>
      <c r="K17" s="93"/>
      <c r="L17" s="93"/>
      <c r="M17" s="93"/>
      <c r="N17" s="93"/>
      <c r="O17" s="94"/>
      <c r="P17" s="26"/>
      <c r="Q17" s="25"/>
    </row>
    <row r="18" spans="2:17" ht="31.5" customHeight="1" x14ac:dyDescent="0.25">
      <c r="B18" s="24"/>
      <c r="C18" s="26"/>
      <c r="D18" s="26"/>
      <c r="E18" s="91" t="s">
        <v>100</v>
      </c>
      <c r="F18" s="26"/>
      <c r="G18" s="92"/>
      <c r="H18" s="93"/>
      <c r="I18" s="93"/>
      <c r="J18" s="93"/>
      <c r="K18" s="93"/>
      <c r="L18" s="93"/>
      <c r="M18" s="93"/>
      <c r="N18" s="93"/>
      <c r="O18" s="94"/>
      <c r="P18" s="26"/>
      <c r="Q18" s="25"/>
    </row>
    <row r="19" spans="2:17" ht="31.5" customHeight="1" x14ac:dyDescent="0.25">
      <c r="B19" s="24"/>
      <c r="C19" s="26"/>
      <c r="D19" s="26"/>
      <c r="E19" s="91" t="s">
        <v>101</v>
      </c>
      <c r="F19" s="26"/>
      <c r="G19" s="92"/>
      <c r="H19" s="93"/>
      <c r="I19" s="93"/>
      <c r="J19" s="93"/>
      <c r="K19" s="93"/>
      <c r="L19" s="93"/>
      <c r="M19" s="93"/>
      <c r="N19" s="93"/>
      <c r="O19" s="95"/>
      <c r="P19" s="26"/>
      <c r="Q19" s="25"/>
    </row>
    <row r="20" spans="2:17" ht="31.5" customHeight="1" x14ac:dyDescent="0.25">
      <c r="B20" s="24"/>
      <c r="C20" s="26"/>
      <c r="D20" s="26"/>
      <c r="E20" s="91" t="s">
        <v>102</v>
      </c>
      <c r="F20" s="26"/>
      <c r="G20" s="92"/>
      <c r="H20" s="93"/>
      <c r="I20" s="93"/>
      <c r="J20" s="93"/>
      <c r="K20" s="93"/>
      <c r="L20" s="93"/>
      <c r="M20" s="93"/>
      <c r="N20" s="93"/>
      <c r="O20" s="94"/>
      <c r="P20" s="26"/>
      <c r="Q20" s="25"/>
    </row>
    <row r="21" spans="2:17" ht="31.5" customHeight="1" x14ac:dyDescent="0.25">
      <c r="B21" s="24"/>
      <c r="C21" s="26"/>
      <c r="D21" s="26"/>
      <c r="E21" s="91" t="s">
        <v>103</v>
      </c>
      <c r="F21" s="26"/>
      <c r="G21" s="92"/>
      <c r="H21" s="93"/>
      <c r="I21" s="93"/>
      <c r="J21" s="93"/>
      <c r="K21" s="93"/>
      <c r="L21" s="93"/>
      <c r="M21" s="93"/>
      <c r="N21" s="93"/>
      <c r="O21" s="95"/>
      <c r="P21" s="30"/>
      <c r="Q21" s="31"/>
    </row>
    <row r="22" spans="2:17" ht="31.5" customHeight="1" x14ac:dyDescent="0.25">
      <c r="B22" s="24"/>
      <c r="C22" s="26"/>
      <c r="D22" s="26"/>
      <c r="E22" s="91" t="s">
        <v>104</v>
      </c>
      <c r="F22" s="26"/>
      <c r="G22" s="92"/>
      <c r="H22" s="93"/>
      <c r="I22" s="93"/>
      <c r="J22" s="93"/>
      <c r="K22" s="93"/>
      <c r="L22" s="93"/>
      <c r="M22" s="93"/>
      <c r="N22" s="93"/>
      <c r="O22" s="95"/>
      <c r="P22" s="30"/>
      <c r="Q22" s="31"/>
    </row>
    <row r="23" spans="2:17" ht="31.5" customHeight="1" x14ac:dyDescent="0.25">
      <c r="B23" s="24"/>
      <c r="C23" s="26"/>
      <c r="D23" s="26"/>
      <c r="E23" s="91" t="s">
        <v>105</v>
      </c>
      <c r="F23" s="26"/>
      <c r="G23" s="92"/>
      <c r="H23" s="93"/>
      <c r="I23" s="93"/>
      <c r="J23" s="93"/>
      <c r="K23" s="93"/>
      <c r="L23" s="93"/>
      <c r="M23" s="93"/>
      <c r="N23" s="93"/>
      <c r="O23" s="94"/>
      <c r="P23" s="30"/>
      <c r="Q23" s="31"/>
    </row>
    <row r="24" spans="2:17" ht="31.5" customHeight="1" x14ac:dyDescent="0.25">
      <c r="B24" s="24"/>
      <c r="C24" s="26"/>
      <c r="D24" s="26"/>
      <c r="E24" s="91" t="s">
        <v>106</v>
      </c>
      <c r="F24" s="26"/>
      <c r="G24" s="92"/>
      <c r="H24" s="93"/>
      <c r="I24" s="93"/>
      <c r="J24" s="93"/>
      <c r="K24" s="93"/>
      <c r="L24" s="93"/>
      <c r="M24" s="93"/>
      <c r="N24" s="93"/>
      <c r="O24" s="95"/>
      <c r="P24" s="30"/>
      <c r="Q24" s="31"/>
    </row>
    <row r="25" spans="2:17" ht="31.5" customHeight="1" x14ac:dyDescent="0.25">
      <c r="B25" s="24"/>
      <c r="C25" s="26"/>
      <c r="D25" s="26"/>
      <c r="E25" s="91" t="s">
        <v>107</v>
      </c>
      <c r="F25" s="26"/>
      <c r="G25" s="92"/>
      <c r="H25" s="93"/>
      <c r="I25" s="93"/>
      <c r="J25" s="93"/>
      <c r="K25" s="93"/>
      <c r="L25" s="93"/>
      <c r="M25" s="93"/>
      <c r="N25" s="93"/>
      <c r="O25" s="94"/>
      <c r="P25" s="26"/>
      <c r="Q25" s="25"/>
    </row>
    <row r="26" spans="2:17" ht="31.5" customHeight="1" x14ac:dyDescent="0.25">
      <c r="B26" s="24"/>
      <c r="C26" s="26"/>
      <c r="D26" s="26"/>
      <c r="E26" s="91" t="s">
        <v>108</v>
      </c>
      <c r="F26" s="26"/>
      <c r="G26" s="92"/>
      <c r="H26" s="93"/>
      <c r="I26" s="93"/>
      <c r="J26" s="93"/>
      <c r="K26" s="93"/>
      <c r="L26" s="93"/>
      <c r="M26" s="93"/>
      <c r="N26" s="93"/>
      <c r="O26" s="94"/>
      <c r="P26" s="26"/>
      <c r="Q26" s="25"/>
    </row>
    <row r="27" spans="2:17" ht="31.5" customHeight="1" x14ac:dyDescent="0.25">
      <c r="B27" s="24"/>
      <c r="C27" s="26"/>
      <c r="D27" s="26"/>
      <c r="E27" s="91" t="s">
        <v>109</v>
      </c>
      <c r="F27" s="26"/>
      <c r="G27" s="92"/>
      <c r="H27" s="93"/>
      <c r="I27" s="93"/>
      <c r="J27" s="93"/>
      <c r="K27" s="93"/>
      <c r="L27" s="93"/>
      <c r="M27" s="93"/>
      <c r="N27" s="93"/>
      <c r="O27" s="94"/>
      <c r="P27" s="26"/>
      <c r="Q27" s="25"/>
    </row>
    <row r="28" spans="2:17" ht="31.5" customHeight="1" x14ac:dyDescent="0.25">
      <c r="B28" s="24"/>
      <c r="C28" s="26"/>
      <c r="D28" s="26"/>
      <c r="E28" s="91" t="s">
        <v>110</v>
      </c>
      <c r="F28" s="26"/>
      <c r="G28" s="92"/>
      <c r="H28" s="93"/>
      <c r="I28" s="93"/>
      <c r="J28" s="93"/>
      <c r="K28" s="93"/>
      <c r="L28" s="93"/>
      <c r="M28" s="93"/>
      <c r="N28" s="93"/>
      <c r="O28" s="94"/>
      <c r="P28" s="26"/>
      <c r="Q28" s="25"/>
    </row>
    <row r="29" spans="2:17" ht="31.5" customHeight="1" x14ac:dyDescent="0.25">
      <c r="B29" s="24"/>
      <c r="C29" s="26"/>
      <c r="D29" s="26"/>
      <c r="E29" s="91" t="s">
        <v>111</v>
      </c>
      <c r="F29" s="26"/>
      <c r="G29" s="92"/>
      <c r="H29" s="93"/>
      <c r="I29" s="93"/>
      <c r="J29" s="93"/>
      <c r="K29" s="93"/>
      <c r="L29" s="93"/>
      <c r="M29" s="93"/>
      <c r="N29" s="93"/>
      <c r="O29" s="94"/>
      <c r="P29" s="26"/>
      <c r="Q29" s="25"/>
    </row>
    <row r="30" spans="2:17" x14ac:dyDescent="0.25">
      <c r="B30" s="24"/>
      <c r="C30" s="26"/>
      <c r="D30" s="26" t="s">
        <v>112</v>
      </c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5"/>
    </row>
    <row r="31" spans="2:17" x14ac:dyDescent="0.25">
      <c r="B31" s="24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5"/>
    </row>
    <row r="32" spans="2:17" x14ac:dyDescent="0.25">
      <c r="B32" s="19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1"/>
    </row>
  </sheetData>
  <mergeCells count="2">
    <mergeCell ref="C6:P6"/>
    <mergeCell ref="C7:P7"/>
  </mergeCells>
  <pageMargins left="0.39370078740157483" right="0.39370078740157483" top="0.39370078740157483" bottom="0.39370078740157483" header="0.31496062992125984" footer="0.31496062992125984"/>
  <pageSetup paperSize="9" orientation="portrait" horizontalDpi="1200" verticalDpi="1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4</vt:i4>
      </vt:variant>
    </vt:vector>
  </HeadingPairs>
  <TitlesOfParts>
    <vt:vector size="8" baseType="lpstr">
      <vt:lpstr>Novo</vt:lpstr>
      <vt:lpstr>Caducidade - Contrato trabalho</vt:lpstr>
      <vt:lpstr>Mutuo acordo</vt:lpstr>
      <vt:lpstr>pASTA</vt:lpstr>
      <vt:lpstr>'Caducidade - Contrato trabalho'!Área_de_Impressão</vt:lpstr>
      <vt:lpstr>'Mutuo acordo'!Área_de_Impressão</vt:lpstr>
      <vt:lpstr>Novo!Área_de_Impressão</vt:lpstr>
      <vt:lpstr>pASTA!Área_de_Impressão</vt:lpstr>
    </vt:vector>
  </TitlesOfParts>
  <Company>Cerealis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Sistema - Administrador</dc:creator>
  <cp:lastModifiedBy>.</cp:lastModifiedBy>
  <cp:lastPrinted>2012-03-23T10:25:34Z</cp:lastPrinted>
  <dcterms:created xsi:type="dcterms:W3CDTF">2011-10-18T14:18:06Z</dcterms:created>
  <dcterms:modified xsi:type="dcterms:W3CDTF">2012-04-13T00:42:25Z</dcterms:modified>
</cp:coreProperties>
</file>