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7235" windowHeight="7935"/>
  </bookViews>
  <sheets>
    <sheet name="Despesas, custos e vendas" sheetId="3" r:id="rId1"/>
    <sheet name="Amort Demonst e Balanço prev" sheetId="1" r:id="rId2"/>
  </sheets>
  <calcPr calcId="145621"/>
</workbook>
</file>

<file path=xl/calcChain.xml><?xml version="1.0" encoding="utf-8"?>
<calcChain xmlns="http://schemas.openxmlformats.org/spreadsheetml/2006/main">
  <c r="D12" i="3" l="1"/>
  <c r="AI6" i="3"/>
  <c r="B65" i="3"/>
  <c r="B52" i="3"/>
  <c r="D20" i="3" s="1"/>
  <c r="B47" i="3"/>
  <c r="D21" i="3" s="1"/>
  <c r="M46" i="3"/>
  <c r="N46" i="3" s="1"/>
  <c r="M45" i="3"/>
  <c r="N45" i="3" s="1"/>
  <c r="M44" i="3"/>
  <c r="N44" i="3" s="1"/>
  <c r="M43" i="3"/>
  <c r="Q43" i="3" s="1"/>
  <c r="O42" i="3"/>
  <c r="M42" i="3"/>
  <c r="O41" i="3"/>
  <c r="O9" i="3" s="1"/>
  <c r="Y9" i="3" s="1"/>
  <c r="M41" i="3"/>
  <c r="O40" i="3"/>
  <c r="O8" i="3" s="1"/>
  <c r="M40" i="3"/>
  <c r="N40" i="3" s="1"/>
  <c r="Q40" i="3" s="1"/>
  <c r="O39" i="3"/>
  <c r="M39" i="3"/>
  <c r="N39" i="3" s="1"/>
  <c r="Y38" i="3"/>
  <c r="AA38" i="3" s="1"/>
  <c r="X38" i="3"/>
  <c r="O38" i="3"/>
  <c r="M38" i="3"/>
  <c r="N38" i="3" s="1"/>
  <c r="Y37" i="3"/>
  <c r="AA37" i="3" s="1"/>
  <c r="X37" i="3"/>
  <c r="O37" i="3"/>
  <c r="N37" i="3"/>
  <c r="AA36" i="3"/>
  <c r="X36" i="3"/>
  <c r="AA35" i="3"/>
  <c r="X35" i="3"/>
  <c r="Y34" i="3"/>
  <c r="AA34" i="3" s="1"/>
  <c r="X34" i="3"/>
  <c r="Y33" i="3"/>
  <c r="X33" i="3"/>
  <c r="AA33" i="3" s="1"/>
  <c r="Y32" i="3"/>
  <c r="X32" i="3"/>
  <c r="AA32" i="3" s="1"/>
  <c r="Y31" i="3"/>
  <c r="AA31" i="3" s="1"/>
  <c r="X31" i="3"/>
  <c r="Y30" i="3"/>
  <c r="AA30" i="3" s="1"/>
  <c r="X30" i="3"/>
  <c r="Y29" i="3"/>
  <c r="AA29" i="3" s="1"/>
  <c r="X29" i="3"/>
  <c r="AI16" i="3"/>
  <c r="AH16" i="3"/>
  <c r="AH15" i="3"/>
  <c r="AI15" i="3" s="1"/>
  <c r="M14" i="3"/>
  <c r="W14" i="3" s="1"/>
  <c r="X14" i="3" s="1"/>
  <c r="M13" i="3"/>
  <c r="W13" i="3" s="1"/>
  <c r="X13" i="3" s="1"/>
  <c r="Y12" i="3"/>
  <c r="AA12" i="3" s="1"/>
  <c r="AB12" i="3" s="1"/>
  <c r="W12" i="3"/>
  <c r="X12" i="3" s="1"/>
  <c r="Y11" i="3"/>
  <c r="AA11" i="3" s="1"/>
  <c r="AB11" i="3" s="1"/>
  <c r="W11" i="3"/>
  <c r="X11" i="3" s="1"/>
  <c r="M10" i="3"/>
  <c r="W10" i="3" s="1"/>
  <c r="X10" i="3" s="1"/>
  <c r="M9" i="3"/>
  <c r="W9" i="3" s="1"/>
  <c r="X9" i="3" s="1"/>
  <c r="M8" i="3"/>
  <c r="N8" i="3" s="1"/>
  <c r="AI7" i="3"/>
  <c r="M7" i="3"/>
  <c r="W7" i="3" s="1"/>
  <c r="X7" i="3" s="1"/>
  <c r="M6" i="3"/>
  <c r="W6" i="3" s="1"/>
  <c r="X6" i="3" s="1"/>
  <c r="M5" i="3"/>
  <c r="M19" i="3" s="1"/>
  <c r="AP4" i="3"/>
  <c r="Q39" i="3" l="1"/>
  <c r="N12" i="3"/>
  <c r="Q44" i="3"/>
  <c r="R12" i="3"/>
  <c r="Q42" i="3"/>
  <c r="O13" i="3"/>
  <c r="Q13" i="3" s="1"/>
  <c r="R13" i="3" s="1"/>
  <c r="W8" i="3"/>
  <c r="X8" i="3" s="1"/>
  <c r="Y13" i="3"/>
  <c r="Z13" i="3" s="1"/>
  <c r="N13" i="3"/>
  <c r="P13" i="3"/>
  <c r="N14" i="3"/>
  <c r="O10" i="3"/>
  <c r="P10" i="3" s="1"/>
  <c r="P12" i="3"/>
  <c r="N9" i="3"/>
  <c r="O14" i="3"/>
  <c r="X43" i="3"/>
  <c r="P8" i="3"/>
  <c r="Y14" i="3"/>
  <c r="Z14" i="3" s="1"/>
  <c r="O49" i="3"/>
  <c r="N7" i="3"/>
  <c r="Z11" i="3"/>
  <c r="N11" i="3"/>
  <c r="Q38" i="3"/>
  <c r="N10" i="3"/>
  <c r="AG17" i="3"/>
  <c r="D22" i="3"/>
  <c r="I6" i="3" s="1"/>
  <c r="I13" i="3" s="1"/>
  <c r="Z9" i="3"/>
  <c r="AA9" i="3"/>
  <c r="AB9" i="3" s="1"/>
  <c r="AA43" i="3"/>
  <c r="N5" i="3"/>
  <c r="N6" i="3"/>
  <c r="P9" i="3"/>
  <c r="Q37" i="3"/>
  <c r="N41" i="3"/>
  <c r="Q41" i="3" s="1"/>
  <c r="Y43" i="3"/>
  <c r="O5" i="3"/>
  <c r="W5" i="3"/>
  <c r="AI5" i="3"/>
  <c r="AI17" i="3" s="1"/>
  <c r="O6" i="3"/>
  <c r="Q8" i="3"/>
  <c r="R8" i="3" s="1"/>
  <c r="Y8" i="3"/>
  <c r="Q9" i="3"/>
  <c r="R9" i="3" s="1"/>
  <c r="P11" i="3"/>
  <c r="Z12" i="3"/>
  <c r="AH17" i="3"/>
  <c r="AA14" i="3"/>
  <c r="AB14" i="3" s="1"/>
  <c r="N42" i="3"/>
  <c r="N43" i="3"/>
  <c r="O7" i="3"/>
  <c r="R11" i="3"/>
  <c r="AA13" i="3" l="1"/>
  <c r="AB13" i="3" s="1"/>
  <c r="Y10" i="3"/>
  <c r="O19" i="3"/>
  <c r="Q10" i="3"/>
  <c r="R10" i="3" s="1"/>
  <c r="N19" i="3"/>
  <c r="Q14" i="3"/>
  <c r="R14" i="3" s="1"/>
  <c r="P14" i="3"/>
  <c r="N49" i="3"/>
  <c r="Z8" i="3"/>
  <c r="AA8" i="3"/>
  <c r="AB8" i="3" s="1"/>
  <c r="X5" i="3"/>
  <c r="X25" i="3" s="1"/>
  <c r="W25" i="3"/>
  <c r="Q49" i="3"/>
  <c r="P6" i="3"/>
  <c r="Y6" i="3"/>
  <c r="Q6" i="3"/>
  <c r="R6" i="3" s="1"/>
  <c r="Y7" i="3"/>
  <c r="Q7" i="3"/>
  <c r="R7" i="3" s="1"/>
  <c r="P7" i="3"/>
  <c r="Z10" i="3"/>
  <c r="AA10" i="3"/>
  <c r="AB10" i="3" s="1"/>
  <c r="P5" i="3"/>
  <c r="Q5" i="3"/>
  <c r="Y5" i="3"/>
  <c r="Q19" i="3" l="1"/>
  <c r="P19" i="3"/>
  <c r="Y25" i="3"/>
  <c r="AA5" i="3"/>
  <c r="Z5" i="3"/>
  <c r="AA7" i="3"/>
  <c r="AB7" i="3" s="1"/>
  <c r="Z7" i="3"/>
  <c r="R5" i="3"/>
  <c r="R19" i="3" s="1"/>
  <c r="AA6" i="3"/>
  <c r="AB6" i="3" s="1"/>
  <c r="Z6" i="3"/>
  <c r="Z25" i="3" l="1"/>
  <c r="AB5" i="3"/>
  <c r="AB25" i="3" s="1"/>
  <c r="AA25" i="3"/>
</calcChain>
</file>

<file path=xl/sharedStrings.xml><?xml version="1.0" encoding="utf-8"?>
<sst xmlns="http://schemas.openxmlformats.org/spreadsheetml/2006/main" count="418" uniqueCount="201">
  <si>
    <t>Modelo Reduzido do SNC</t>
  </si>
  <si>
    <t>Descrição (Modelo Reduzido do SNC)</t>
  </si>
  <si>
    <t>Vendas e serviços prestados</t>
  </si>
  <si>
    <t>     </t>
  </si>
  <si>
    <t>Subsídios à exploração</t>
  </si>
  <si>
    <t>Variação nos inventários da produção</t>
  </si>
  <si>
    <t>Trabalhos para a própria entidade</t>
  </si>
  <si>
    <t>Publicidade</t>
  </si>
  <si>
    <t>Custo Mercadorias Vendidas e das Matérias Consumidas</t>
  </si>
  <si>
    <t>Fornecimentos Serviços Externos</t>
  </si>
  <si>
    <t>Gastos com Pessoal</t>
  </si>
  <si>
    <t>Imparidade de inventários (perdas/reversões)</t>
  </si>
  <si>
    <t>Imparidade de dívidas a receber (perdas/reversões)</t>
  </si>
  <si>
    <t>Provisões (aumentos/reduções)</t>
  </si>
  <si>
    <t>Outras imparidades (perdas/reversões)</t>
  </si>
  <si>
    <t>Outros rendimentos e ganhos</t>
  </si>
  <si>
    <t>Aumentos/reduções de justo valor</t>
  </si>
  <si>
    <t>Outros gastos e perdas</t>
  </si>
  <si>
    <t>Resultado antes de depreciações, gastos de financiamento e impostos</t>
  </si>
  <si>
    <t>Gastos/reversões de depreciação e de amortização</t>
  </si>
  <si>
    <t>Resultado Operacional (antes de gastos de financiamento e impostos)</t>
  </si>
  <si>
    <t>Resultados antes dos Impostos</t>
  </si>
  <si>
    <t>Juros e rendimentos similares obtidos</t>
  </si>
  <si>
    <t>Impostos s/ rendimentos do período</t>
  </si>
  <si>
    <t>Juros e gastos similares suportados</t>
  </si>
  <si>
    <t>Resultado líquido do período</t>
  </si>
  <si>
    <t>ATIVO (Modelo Reduzido do SNC)</t>
  </si>
  <si>
    <t>ATIVO NÃO CORRENTE</t>
  </si>
  <si>
    <t>Ativos fixos tangíveis</t>
  </si>
  <si>
    <t>Ativos intangíveis</t>
  </si>
  <si>
    <t>Propriedades de investimento</t>
  </si>
  <si>
    <t>Investimentos financeiros</t>
  </si>
  <si>
    <t>Acionistas/sócios</t>
  </si>
  <si>
    <t>ATIVO CORRENTE</t>
  </si>
  <si>
    <t>Inventários</t>
  </si>
  <si>
    <t>Clientes</t>
  </si>
  <si>
    <t>Estado e outros entes públicos</t>
  </si>
  <si>
    <t>Diferimentos</t>
  </si>
  <si>
    <t>Adiantamentos a fornecedores</t>
  </si>
  <si>
    <t>Caixa e depósitos bancários</t>
  </si>
  <si>
    <t>TOTAL DO ATIVO</t>
  </si>
  <si>
    <t>Outras contas a receber</t>
  </si>
  <si>
    <t>Capital realizado</t>
  </si>
  <si>
    <t>Outros ativos financeiros</t>
  </si>
  <si>
    <t>Outros instrumentos de capital próprio</t>
  </si>
  <si>
    <t>CAPITAL PRÓPRIO (Modelo Reduzido do SNC)</t>
  </si>
  <si>
    <t>Outras variações no capital próprio</t>
  </si>
  <si>
    <t>Ações (quotas) próprias</t>
  </si>
  <si>
    <t>TOTAL DO CAPITAL PRÓPRIO</t>
  </si>
  <si>
    <t>Prémios de emissão</t>
  </si>
  <si>
    <t>PASSIVO NÃO CORRENTE</t>
  </si>
  <si>
    <t>Reservas legais</t>
  </si>
  <si>
    <t>Provisões</t>
  </si>
  <si>
    <t>Outras reservas</t>
  </si>
  <si>
    <t>Financiamentos obtidos</t>
  </si>
  <si>
    <t>Resultados Transitados</t>
  </si>
  <si>
    <t>Outras contas a pagar</t>
  </si>
  <si>
    <t>Excedentes de revalorização</t>
  </si>
  <si>
    <t>PASSIVO CORRENTE</t>
  </si>
  <si>
    <t>Fornecedores</t>
  </si>
  <si>
    <t>PASSIVO (Modelo Reduzido do SNC)</t>
  </si>
  <si>
    <t>TOTAL DO PASSIVO</t>
  </si>
  <si>
    <t>TOTAL DO CAPITAL PRÓPRIO E DO PASSIVO</t>
  </si>
  <si>
    <t>Adiantamento de clientes</t>
  </si>
  <si>
    <t>Estado</t>
  </si>
  <si>
    <t>Outras constas a pagar</t>
  </si>
  <si>
    <t>Outros passivos financeiros</t>
  </si>
  <si>
    <t>c/ iva</t>
  </si>
  <si>
    <t>renda</t>
  </si>
  <si>
    <t>ordenado</t>
  </si>
  <si>
    <t>luz</t>
  </si>
  <si>
    <t>água</t>
  </si>
  <si>
    <t>comunicações</t>
  </si>
  <si>
    <t>seguro</t>
  </si>
  <si>
    <t>gasolina</t>
  </si>
  <si>
    <t>seg social</t>
  </si>
  <si>
    <t>contabilista</t>
  </si>
  <si>
    <t>Total</t>
  </si>
  <si>
    <t>7.1-inv e financiamento</t>
  </si>
  <si>
    <t>Investimento</t>
  </si>
  <si>
    <t>1 - propriedades de investimento</t>
  </si>
  <si>
    <t>terrenos</t>
  </si>
  <si>
    <t>Edificios e outras const</t>
  </si>
  <si>
    <t>2- Activos fixos Tangíveis</t>
  </si>
  <si>
    <t>edificios</t>
  </si>
  <si>
    <t>equipamentos básicos</t>
  </si>
  <si>
    <t>equipamento transporte</t>
  </si>
  <si>
    <t>equip administrativo</t>
  </si>
  <si>
    <t>equip biológicos</t>
  </si>
  <si>
    <t>3- Activos fixos Intagíveis</t>
  </si>
  <si>
    <t>Goodwill</t>
  </si>
  <si>
    <t>Proj Des.</t>
  </si>
  <si>
    <t xml:space="preserve">Programas computador </t>
  </si>
  <si>
    <t>Prop Indust</t>
  </si>
  <si>
    <t>outros</t>
  </si>
  <si>
    <t>4 - Diversos</t>
  </si>
  <si>
    <t>5 - Fundo Maneio</t>
  </si>
  <si>
    <t>balcão + prateleiras</t>
  </si>
  <si>
    <t>caução</t>
  </si>
  <si>
    <t>(170*2)</t>
  </si>
  <si>
    <t>(170*3)</t>
  </si>
  <si>
    <t>(400*2)</t>
  </si>
  <si>
    <t>TOTAL</t>
  </si>
  <si>
    <t>despesas por mês</t>
  </si>
  <si>
    <t>7.2- Financiamento do Investimento</t>
  </si>
  <si>
    <t xml:space="preserve">crescimento 5% </t>
  </si>
  <si>
    <t>11- Fornecimentos e serviços externos</t>
  </si>
  <si>
    <t>aumento de 3%</t>
  </si>
  <si>
    <t>12-Encargos com pessoal</t>
  </si>
  <si>
    <t>5% ano</t>
  </si>
  <si>
    <t>Designação</t>
  </si>
  <si>
    <t>Unid Física</t>
  </si>
  <si>
    <t>2013 (Agosto/Dezemb)</t>
  </si>
  <si>
    <t>2013 (Agosto a Dezembro)</t>
  </si>
  <si>
    <t>Descrição</t>
  </si>
  <si>
    <t>Funções</t>
  </si>
  <si>
    <t>Nº trab</t>
  </si>
  <si>
    <t>Salário Mensal</t>
  </si>
  <si>
    <t>Encargos Sociais</t>
  </si>
  <si>
    <t>Encargo anual</t>
  </si>
  <si>
    <t>1 - Capitais Próprios</t>
  </si>
  <si>
    <t>Quant</t>
  </si>
  <si>
    <t>Valor</t>
  </si>
  <si>
    <t>Subcontratos</t>
  </si>
  <si>
    <t>Administ/direção</t>
  </si>
  <si>
    <t xml:space="preserve"> Capital (social/Inicial)</t>
  </si>
  <si>
    <t>Coroas funeral</t>
  </si>
  <si>
    <t>coroas</t>
  </si>
  <si>
    <t>electicidade</t>
  </si>
  <si>
    <t>Recebimento ant de prestações desmp</t>
  </si>
  <si>
    <t>Ramos funeral</t>
  </si>
  <si>
    <t>ramos funeral</t>
  </si>
  <si>
    <t>combustíveis</t>
  </si>
  <si>
    <t>Ramos oferta</t>
  </si>
  <si>
    <t>ramos oferta</t>
  </si>
  <si>
    <t>13 - Gastos de Depreciação e amortização</t>
  </si>
  <si>
    <t>2 - Capitais alheios</t>
  </si>
  <si>
    <t>Ramos secos</t>
  </si>
  <si>
    <t>Ramos Secos</t>
  </si>
  <si>
    <t>ferramentas e utensílios</t>
  </si>
  <si>
    <t>emp sócios</t>
  </si>
  <si>
    <t>Plantas</t>
  </si>
  <si>
    <t>plantas</t>
  </si>
  <si>
    <t>Material de escritório e expediente</t>
  </si>
  <si>
    <t>Factura/orçamento</t>
  </si>
  <si>
    <t>Taxa</t>
  </si>
  <si>
    <t>Amortização</t>
  </si>
  <si>
    <t>mobiliário</t>
  </si>
  <si>
    <t>emp bancários</t>
  </si>
  <si>
    <t xml:space="preserve">cestas </t>
  </si>
  <si>
    <t>cestas</t>
  </si>
  <si>
    <t>Rendas e alugueres</t>
  </si>
  <si>
    <t>créditos fornecedores</t>
  </si>
  <si>
    <t>Comunicações</t>
  </si>
  <si>
    <t>Activos Fixos Tangíveis</t>
  </si>
  <si>
    <t>gaveta</t>
  </si>
  <si>
    <t>outros capitais alheios</t>
  </si>
  <si>
    <t>Ramos noiva</t>
  </si>
  <si>
    <t>Ramos de noiva</t>
  </si>
  <si>
    <t>Seguros</t>
  </si>
  <si>
    <t>Cravos (molho)</t>
  </si>
  <si>
    <t>Desclocações e estadias</t>
  </si>
  <si>
    <t>Activos Fixos intangíveis</t>
  </si>
  <si>
    <t>Margaridas (molho)</t>
  </si>
  <si>
    <t>Comissões s/ vendas</t>
  </si>
  <si>
    <t>outros fornecim e serviços (contab)</t>
  </si>
  <si>
    <t xml:space="preserve">eq administ </t>
  </si>
  <si>
    <t>custos das mercadorias por mês/ano (valor s/ iva)</t>
  </si>
  <si>
    <t>produto</t>
  </si>
  <si>
    <t>unid p/ mês</t>
  </si>
  <si>
    <t>valor/und s/ iva</t>
  </si>
  <si>
    <t>total mês s/ iva</t>
  </si>
  <si>
    <t>total unid/ano</t>
  </si>
  <si>
    <t>total € ano</t>
  </si>
  <si>
    <t>(35*2)</t>
  </si>
  <si>
    <t>Fev/Maio</t>
  </si>
  <si>
    <t>(20*2)</t>
  </si>
  <si>
    <t>(39,9*2)</t>
  </si>
  <si>
    <t>(25*2)</t>
  </si>
  <si>
    <t>(200*2)</t>
  </si>
  <si>
    <t>(145,68*3)</t>
  </si>
  <si>
    <t>(67,65*2)</t>
  </si>
  <si>
    <t>livro reclamações</t>
  </si>
  <si>
    <t>Cartões</t>
  </si>
  <si>
    <t>eq básico</t>
  </si>
  <si>
    <t>valor mensal * nº meses</t>
  </si>
  <si>
    <t>Fundo Maneio 3 meses c/ iva</t>
  </si>
  <si>
    <t>(desp fornec mat desgaste)</t>
  </si>
  <si>
    <t>(desp fornec flor)</t>
  </si>
  <si>
    <t>Diversos s/ iva</t>
  </si>
  <si>
    <t>9 - Vendas de bens ou serviços do Projeto (valor a receber do clt s/ iva)</t>
  </si>
  <si>
    <t>calculei para o mês de Agosto a venda de apenas 50% do nº de unidades estivamdas para os meses seguintes tendo em conta que se trata do 1º mês</t>
  </si>
  <si>
    <t>vendas por mês/ano</t>
  </si>
  <si>
    <t>10- Consumo de Mercadorias, matérias primas e subsid projecto (s/ iva)</t>
  </si>
  <si>
    <r>
      <t xml:space="preserve">15.1 - DEMONSTRAÇÃO DE RESULTADOS PREVISIONAIS </t>
    </r>
    <r>
      <rPr>
        <sz val="8"/>
        <color indexed="8"/>
        <rFont val="ConduitITC TT"/>
      </rPr>
      <t>(Unid: euros)</t>
    </r>
  </si>
  <si>
    <r>
      <t xml:space="preserve">16.1 - BALANÇO PREVISIONAL </t>
    </r>
    <r>
      <rPr>
        <sz val="8"/>
        <color indexed="8"/>
        <rFont val="ConduitITC TT"/>
      </rPr>
      <t>(Unid: euros)</t>
    </r>
  </si>
  <si>
    <t>valor/und</t>
  </si>
  <si>
    <t>total mês</t>
  </si>
  <si>
    <t>(somar)Fev/Maio/Nov</t>
  </si>
  <si>
    <t>Descritivo quadro acima (s/ iva)</t>
  </si>
  <si>
    <t>Arranjos Florais p/ Dec casamentos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</si>
</sst>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-* #,##0.00\ &quot;€&quot;_-;\-* #,##0.00\ &quot;€&quot;_-;_-* &quot;-&quot;??\ &quot;€&quot;_-;_-@_-"/>
    <numFmt numFmtId="164" formatCode="0;[Red]0"/>
    <numFmt numFmtId="165" formatCode="#,##0.00&quot;  &quot;;[Red]#,##0.00&quot;  &quot;"/>
    <numFmt numFmtId="166" formatCode="#,##0;[Red]#,##0"/>
    <numFmt numFmtId="167" formatCode="#,##0.0;[Red]#,##0.0"/>
    <numFmt numFmtId="168" formatCode="0.0"/>
    <numFmt numFmtId="169" formatCode="#,##0.00&quot; &quot;[$€-816];[Red]#,##0.00&quot; &quot;[$€-816]"/>
    <numFmt numFmtId="170" formatCode="0.00;[Red]0.00"/>
    <numFmt numFmtId="171" formatCode="#,##0.00&quot; &quot;[$€];[Red]#,##0.00&quot; &quot;[$€]"/>
    <numFmt numFmtId="172" formatCode="#,##0.00;[Red]#,##0.00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ConduitITC TT"/>
    </font>
    <font>
      <sz val="8"/>
      <color theme="1"/>
      <name val="Calibri"/>
      <family val="2"/>
      <scheme val="minor"/>
    </font>
    <font>
      <b/>
      <sz val="8"/>
      <color theme="1"/>
      <name val="ConduitITC TT"/>
    </font>
    <font>
      <sz val="8"/>
      <color indexed="8"/>
      <name val="ConduitITC TT"/>
    </font>
    <font>
      <sz val="8"/>
      <color rgb="FF006100"/>
      <name val="Calibri"/>
      <family val="2"/>
      <scheme val="minor"/>
    </font>
    <font>
      <sz val="8"/>
      <color theme="1"/>
      <name val="ConduitITC TT"/>
    </font>
    <font>
      <sz val="8"/>
      <color theme="1"/>
      <name val="Arial"/>
      <family val="2"/>
    </font>
    <font>
      <b/>
      <sz val="10"/>
      <color rgb="FF000000"/>
      <name val="Arial"/>
      <family val="2"/>
    </font>
    <font>
      <sz val="10"/>
      <color rgb="FF366092"/>
      <name val="Arial"/>
      <family val="2"/>
    </font>
    <font>
      <sz val="10"/>
      <name val="Arial"/>
      <family val="2"/>
    </font>
    <font>
      <sz val="10"/>
      <color rgb="FF0070C0"/>
      <name val="Arial"/>
      <family val="2"/>
    </font>
    <font>
      <b/>
      <sz val="10"/>
      <color rgb="FF92D050"/>
      <name val="Arial"/>
      <family val="2"/>
    </font>
    <font>
      <sz val="10"/>
      <color rgb="FF31869B"/>
      <name val="Arial"/>
      <family val="2"/>
    </font>
    <font>
      <b/>
      <sz val="10"/>
      <color rgb="FF76933C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D9D9D9"/>
        <bgColor rgb="FFD9D9D9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2" borderId="0" applyNumberFormat="0" applyBorder="0" applyAlignment="0" applyProtection="0"/>
  </cellStyleXfs>
  <cellXfs count="122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44" fontId="6" fillId="0" borderId="0" xfId="1" applyFont="1"/>
    <xf numFmtId="0" fontId="7" fillId="0" borderId="1" xfId="0" applyFont="1" applyBorder="1" applyAlignment="1">
      <alignment horizontal="right" vertical="center" wrapText="1"/>
    </xf>
    <xf numFmtId="0" fontId="9" fillId="2" borderId="1" xfId="2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44" fontId="10" fillId="0" borderId="1" xfId="1" applyFont="1" applyBorder="1" applyAlignment="1">
      <alignment horizontal="center" vertical="center"/>
    </xf>
    <xf numFmtId="44" fontId="11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44" fontId="10" fillId="0" borderId="2" xfId="1" applyFont="1" applyFill="1" applyBorder="1" applyAlignment="1">
      <alignment horizontal="center" vertical="center"/>
    </xf>
    <xf numFmtId="44" fontId="11" fillId="0" borderId="2" xfId="1" applyFont="1" applyFill="1" applyBorder="1" applyAlignment="1">
      <alignment horizontal="center" vertical="center"/>
    </xf>
    <xf numFmtId="0" fontId="12" fillId="0" borderId="0" xfId="0" applyFont="1"/>
    <xf numFmtId="0" fontId="3" fillId="0" borderId="3" xfId="0" applyFont="1" applyBorder="1"/>
    <xf numFmtId="0" fontId="3" fillId="0" borderId="3" xfId="0" applyFont="1" applyBorder="1" applyAlignment="1"/>
    <xf numFmtId="0" fontId="13" fillId="0" borderId="3" xfId="0" applyFont="1" applyBorder="1" applyAlignment="1"/>
    <xf numFmtId="0" fontId="13" fillId="0" borderId="3" xfId="0" applyFont="1" applyBorder="1" applyAlignment="1">
      <alignment horizontal="left"/>
    </xf>
    <xf numFmtId="0" fontId="3" fillId="0" borderId="3" xfId="0" applyFont="1" applyBorder="1" applyAlignment="1">
      <alignment horizontal="right"/>
    </xf>
    <xf numFmtId="0" fontId="14" fillId="0" borderId="3" xfId="0" applyFont="1" applyBorder="1"/>
    <xf numFmtId="0" fontId="12" fillId="0" borderId="0" xfId="0" applyFont="1" applyAlignment="1">
      <alignment vertical="top" wrapText="1"/>
    </xf>
    <xf numFmtId="0" fontId="12" fillId="0" borderId="0" xfId="0" applyFont="1" applyAlignment="1">
      <alignment horizontal="center" vertical="top" wrapText="1"/>
    </xf>
    <xf numFmtId="0" fontId="15" fillId="0" borderId="0" xfId="0" applyFont="1" applyAlignment="1">
      <alignment horizontal="left"/>
    </xf>
    <xf numFmtId="0" fontId="12" fillId="0" borderId="0" xfId="0" applyFont="1" applyFill="1" applyAlignment="1">
      <alignment horizontal="center" vertical="center" wrapText="1"/>
    </xf>
    <xf numFmtId="9" fontId="12" fillId="0" borderId="4" xfId="0" applyNumberFormat="1" applyFont="1" applyBorder="1" applyAlignment="1">
      <alignment horizontal="right" vertical="top" wrapText="1"/>
    </xf>
    <xf numFmtId="9" fontId="12" fillId="0" borderId="0" xfId="0" applyNumberFormat="1" applyFont="1" applyFill="1" applyAlignment="1">
      <alignment horizontal="center" vertical="center" wrapText="1"/>
    </xf>
    <xf numFmtId="0" fontId="13" fillId="0" borderId="0" xfId="0" applyFont="1" applyFill="1" applyAlignment="1">
      <alignment horizontal="center"/>
    </xf>
    <xf numFmtId="0" fontId="3" fillId="0" borderId="3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164" fontId="3" fillId="0" borderId="3" xfId="0" applyNumberFormat="1" applyFont="1" applyBorder="1" applyAlignment="1">
      <alignment horizontal="center"/>
    </xf>
    <xf numFmtId="165" fontId="3" fillId="0" borderId="3" xfId="0" applyNumberFormat="1" applyFont="1" applyBorder="1" applyAlignment="1">
      <alignment horizontal="right"/>
    </xf>
    <xf numFmtId="166" fontId="3" fillId="0" borderId="3" xfId="0" applyNumberFormat="1" applyFont="1" applyBorder="1" applyAlignment="1">
      <alignment horizontal="center"/>
    </xf>
    <xf numFmtId="167" fontId="3" fillId="0" borderId="3" xfId="0" applyNumberFormat="1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165" fontId="3" fillId="0" borderId="3" xfId="0" applyNumberFormat="1" applyFont="1" applyBorder="1"/>
    <xf numFmtId="1" fontId="3" fillId="0" borderId="3" xfId="0" applyNumberFormat="1" applyFont="1" applyBorder="1" applyAlignment="1">
      <alignment horizontal="center"/>
    </xf>
    <xf numFmtId="168" fontId="3" fillId="0" borderId="3" xfId="0" applyNumberFormat="1" applyFont="1" applyBorder="1" applyAlignment="1">
      <alignment horizontal="center"/>
    </xf>
    <xf numFmtId="165" fontId="3" fillId="0" borderId="3" xfId="0" applyNumberFormat="1" applyFont="1" applyBorder="1" applyAlignment="1">
      <alignment horizontal="center"/>
    </xf>
    <xf numFmtId="165" fontId="15" fillId="0" borderId="3" xfId="0" applyNumberFormat="1" applyFont="1" applyBorder="1" applyAlignment="1">
      <alignment horizontal="center"/>
    </xf>
    <xf numFmtId="0" fontId="3" fillId="0" borderId="8" xfId="0" applyFont="1" applyBorder="1"/>
    <xf numFmtId="169" fontId="3" fillId="0" borderId="0" xfId="0" applyNumberFormat="1" applyFont="1"/>
    <xf numFmtId="169" fontId="3" fillId="0" borderId="0" xfId="0" applyNumberFormat="1" applyFont="1" applyAlignment="1">
      <alignment horizontal="right"/>
    </xf>
    <xf numFmtId="1" fontId="3" fillId="0" borderId="0" xfId="0" applyNumberFormat="1" applyFont="1"/>
    <xf numFmtId="0" fontId="12" fillId="0" borderId="3" xfId="0" applyFont="1" applyBorder="1" applyAlignment="1">
      <alignment horizontal="center"/>
    </xf>
    <xf numFmtId="164" fontId="3" fillId="0" borderId="3" xfId="0" applyNumberFormat="1" applyFont="1" applyBorder="1"/>
    <xf numFmtId="169" fontId="3" fillId="0" borderId="3" xfId="0" applyNumberFormat="1" applyFont="1" applyBorder="1"/>
    <xf numFmtId="1" fontId="3" fillId="0" borderId="3" xfId="0" applyNumberFormat="1" applyFont="1" applyBorder="1"/>
    <xf numFmtId="0" fontId="3" fillId="0" borderId="10" xfId="0" applyFont="1" applyBorder="1"/>
    <xf numFmtId="0" fontId="3" fillId="0" borderId="10" xfId="0" applyFont="1" applyBorder="1" applyAlignment="1">
      <alignment horizontal="center"/>
    </xf>
    <xf numFmtId="0" fontId="3" fillId="0" borderId="11" xfId="0" applyFont="1" applyBorder="1"/>
    <xf numFmtId="0" fontId="16" fillId="4" borderId="9" xfId="0" applyFont="1" applyFill="1" applyBorder="1"/>
    <xf numFmtId="0" fontId="3" fillId="4" borderId="9" xfId="0" applyFont="1" applyFill="1" applyBorder="1"/>
    <xf numFmtId="171" fontId="3" fillId="0" borderId="0" xfId="0" applyNumberFormat="1" applyFont="1"/>
    <xf numFmtId="0" fontId="3" fillId="0" borderId="9" xfId="0" applyFont="1" applyBorder="1"/>
    <xf numFmtId="0" fontId="3" fillId="0" borderId="9" xfId="0" applyFont="1" applyBorder="1" applyAlignment="1">
      <alignment horizontal="center"/>
    </xf>
    <xf numFmtId="169" fontId="3" fillId="0" borderId="9" xfId="0" applyNumberFormat="1" applyFont="1" applyFill="1" applyBorder="1" applyAlignment="1">
      <alignment horizontal="right"/>
    </xf>
    <xf numFmtId="164" fontId="3" fillId="4" borderId="9" xfId="0" applyNumberFormat="1" applyFont="1" applyFill="1" applyBorder="1" applyAlignment="1">
      <alignment horizontal="center"/>
    </xf>
    <xf numFmtId="1" fontId="3" fillId="4" borderId="9" xfId="0" applyNumberFormat="1" applyFont="1" applyFill="1" applyBorder="1" applyAlignment="1">
      <alignment horizontal="center"/>
    </xf>
    <xf numFmtId="169" fontId="3" fillId="4" borderId="9" xfId="0" applyNumberFormat="1" applyFont="1" applyFill="1" applyBorder="1"/>
    <xf numFmtId="0" fontId="3" fillId="0" borderId="0" xfId="0" applyFont="1" applyAlignment="1"/>
    <xf numFmtId="0" fontId="3" fillId="4" borderId="9" xfId="0" applyFont="1" applyFill="1" applyBorder="1" applyAlignment="1">
      <alignment horizontal="center"/>
    </xf>
    <xf numFmtId="0" fontId="3" fillId="0" borderId="0" xfId="0" applyFont="1" applyFill="1"/>
    <xf numFmtId="172" fontId="3" fillId="0" borderId="0" xfId="0" applyNumberFormat="1" applyFont="1"/>
    <xf numFmtId="172" fontId="3" fillId="0" borderId="9" xfId="0" applyNumberFormat="1" applyFont="1" applyFill="1" applyBorder="1" applyAlignment="1">
      <alignment horizontal="right"/>
    </xf>
    <xf numFmtId="169" fontId="3" fillId="4" borderId="9" xfId="0" applyNumberFormat="1" applyFont="1" applyFill="1" applyBorder="1" applyAlignment="1">
      <alignment horizontal="right"/>
    </xf>
    <xf numFmtId="164" fontId="3" fillId="0" borderId="12" xfId="0" applyNumberFormat="1" applyFont="1" applyBorder="1"/>
    <xf numFmtId="0" fontId="12" fillId="0" borderId="9" xfId="0" applyFont="1" applyBorder="1" applyAlignment="1"/>
    <xf numFmtId="164" fontId="3" fillId="4" borderId="9" xfId="0" applyNumberFormat="1" applyFont="1" applyFill="1" applyBorder="1"/>
    <xf numFmtId="1" fontId="12" fillId="0" borderId="0" xfId="0" applyNumberFormat="1" applyFont="1"/>
    <xf numFmtId="0" fontId="18" fillId="0" borderId="0" xfId="0" applyFont="1"/>
    <xf numFmtId="1" fontId="3" fillId="4" borderId="9" xfId="0" applyNumberFormat="1" applyFont="1" applyFill="1" applyBorder="1"/>
    <xf numFmtId="0" fontId="3" fillId="0" borderId="13" xfId="0" applyFont="1" applyBorder="1" applyAlignment="1"/>
    <xf numFmtId="0" fontId="19" fillId="3" borderId="3" xfId="0" applyFont="1" applyFill="1" applyBorder="1"/>
    <xf numFmtId="0" fontId="3" fillId="3" borderId="3" xfId="0" applyFont="1" applyFill="1" applyBorder="1"/>
    <xf numFmtId="0" fontId="17" fillId="3" borderId="3" xfId="0" applyFont="1" applyFill="1" applyBorder="1"/>
    <xf numFmtId="0" fontId="12" fillId="3" borderId="3" xfId="0" applyFont="1" applyFill="1" applyBorder="1"/>
    <xf numFmtId="0" fontId="3" fillId="0" borderId="14" xfId="0" applyFont="1" applyBorder="1"/>
    <xf numFmtId="0" fontId="12" fillId="3" borderId="0" xfId="0" applyFont="1" applyFill="1"/>
    <xf numFmtId="166" fontId="3" fillId="0" borderId="0" xfId="0" applyNumberFormat="1" applyFont="1" applyAlignment="1">
      <alignment horizontal="center"/>
    </xf>
    <xf numFmtId="170" fontId="3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3" fillId="0" borderId="11" xfId="0" applyFont="1" applyBorder="1" applyAlignment="1">
      <alignment horizontal="center"/>
    </xf>
    <xf numFmtId="0" fontId="12" fillId="0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0" fontId="3" fillId="0" borderId="0" xfId="0" applyFont="1" applyFill="1" applyBorder="1"/>
    <xf numFmtId="0" fontId="3" fillId="3" borderId="3" xfId="0" applyFont="1" applyFill="1" applyBorder="1" applyAlignment="1"/>
    <xf numFmtId="0" fontId="14" fillId="4" borderId="9" xfId="0" applyFont="1" applyFill="1" applyBorder="1"/>
    <xf numFmtId="0" fontId="20" fillId="3" borderId="4" xfId="0" applyFont="1" applyFill="1" applyBorder="1" applyAlignment="1">
      <alignment horizontal="left"/>
    </xf>
    <xf numFmtId="0" fontId="3" fillId="0" borderId="0" xfId="0" applyFont="1" applyAlignment="1">
      <alignment horizontal="center" wrapText="1"/>
    </xf>
    <xf numFmtId="0" fontId="9" fillId="2" borderId="15" xfId="2" applyFont="1" applyBorder="1" applyAlignment="1">
      <alignment horizontal="center" vertical="center"/>
    </xf>
    <xf numFmtId="0" fontId="9" fillId="2" borderId="16" xfId="2" applyFont="1" applyBorder="1" applyAlignment="1">
      <alignment horizontal="center" vertical="center"/>
    </xf>
    <xf numFmtId="0" fontId="9" fillId="2" borderId="18" xfId="2" applyFont="1" applyBorder="1" applyAlignment="1">
      <alignment horizontal="center" vertical="center"/>
    </xf>
    <xf numFmtId="0" fontId="9" fillId="2" borderId="4" xfId="2" applyFont="1" applyBorder="1" applyAlignment="1">
      <alignment horizontal="center" vertical="center"/>
    </xf>
    <xf numFmtId="0" fontId="12" fillId="0" borderId="9" xfId="0" applyFont="1" applyFill="1" applyBorder="1" applyAlignment="1">
      <alignment horizontal="center"/>
    </xf>
    <xf numFmtId="0" fontId="21" fillId="3" borderId="5" xfId="0" applyFont="1" applyFill="1" applyBorder="1" applyAlignment="1">
      <alignment horizontal="left"/>
    </xf>
    <xf numFmtId="0" fontId="21" fillId="3" borderId="6" xfId="0" applyFont="1" applyFill="1" applyBorder="1" applyAlignment="1">
      <alignment horizontal="left"/>
    </xf>
    <xf numFmtId="0" fontId="21" fillId="3" borderId="7" xfId="0" applyFont="1" applyFill="1" applyBorder="1" applyAlignment="1">
      <alignment horizontal="left"/>
    </xf>
    <xf numFmtId="0" fontId="3" fillId="3" borderId="3" xfId="0" applyFont="1" applyFill="1" applyBorder="1"/>
    <xf numFmtId="2" fontId="3" fillId="0" borderId="0" xfId="0" applyNumberFormat="1" applyFont="1" applyAlignment="1">
      <alignment vertical="center" wrapText="1"/>
    </xf>
    <xf numFmtId="0" fontId="3" fillId="0" borderId="3" xfId="0" applyFont="1" applyFill="1" applyBorder="1" applyAlignment="1">
      <alignment horizontal="left"/>
    </xf>
    <xf numFmtId="0" fontId="13" fillId="0" borderId="3" xfId="0" applyFont="1" applyFill="1" applyBorder="1" applyAlignment="1">
      <alignment horizontal="left"/>
    </xf>
    <xf numFmtId="0" fontId="13" fillId="0" borderId="3" xfId="0" applyFont="1" applyFill="1" applyBorder="1" applyAlignment="1">
      <alignment horizontal="right"/>
    </xf>
    <xf numFmtId="0" fontId="3" fillId="0" borderId="3" xfId="0" applyFont="1" applyFill="1" applyBorder="1" applyAlignment="1">
      <alignment horizontal="center"/>
    </xf>
    <xf numFmtId="0" fontId="13" fillId="0" borderId="3" xfId="0" applyFont="1" applyFill="1" applyBorder="1" applyAlignment="1">
      <alignment horizontal="center"/>
    </xf>
    <xf numFmtId="0" fontId="9" fillId="2" borderId="17" xfId="2" applyFont="1" applyBorder="1" applyAlignment="1">
      <alignment horizontal="center" vertical="center"/>
    </xf>
    <xf numFmtId="0" fontId="9" fillId="2" borderId="19" xfId="2" applyFont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9" fontId="12" fillId="0" borderId="4" xfId="0" applyNumberFormat="1" applyFont="1" applyFill="1" applyBorder="1" applyAlignment="1">
      <alignment horizontal="center" vertical="top" wrapText="1"/>
    </xf>
    <xf numFmtId="0" fontId="3" fillId="0" borderId="3" xfId="0" applyFont="1" applyFill="1" applyBorder="1"/>
    <xf numFmtId="0" fontId="12" fillId="0" borderId="3" xfId="0" applyFont="1" applyFill="1" applyBorder="1" applyAlignment="1">
      <alignment horizontal="center" vertical="center" wrapText="1"/>
    </xf>
  </cellXfs>
  <cellStyles count="3">
    <cellStyle name="Correcto" xfId="2" builtinId="26"/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8"/>
  <sheetViews>
    <sheetView tabSelected="1" workbookViewId="0">
      <selection activeCell="H78" sqref="H78"/>
    </sheetView>
  </sheetViews>
  <sheetFormatPr defaultRowHeight="12.75"/>
  <cols>
    <col min="1" max="1" width="24.85546875" style="1" bestFit="1" customWidth="1"/>
    <col min="2" max="2" width="10.28515625" style="1" customWidth="1"/>
    <col min="3" max="3" width="20.28515625" style="1" bestFit="1" customWidth="1"/>
    <col min="4" max="4" width="10.28515625" style="1" customWidth="1"/>
    <col min="5" max="5" width="14.85546875" style="1" bestFit="1" customWidth="1"/>
    <col min="6" max="6" width="13.5703125" style="1" customWidth="1"/>
    <col min="7" max="7" width="10.28515625" style="1" customWidth="1"/>
    <col min="8" max="8" width="20.85546875" style="1" bestFit="1" customWidth="1"/>
    <col min="9" max="10" width="10.28515625" style="1" customWidth="1"/>
    <col min="11" max="11" width="33.28515625" style="1" customWidth="1"/>
    <col min="12" max="12" width="13.7109375" style="1" customWidth="1"/>
    <col min="13" max="13" width="15" style="1" bestFit="1" customWidth="1"/>
    <col min="14" max="14" width="14.85546875" style="1" customWidth="1"/>
    <col min="15" max="15" width="15.85546875" style="1" customWidth="1"/>
    <col min="16" max="16" width="19.140625" style="1" customWidth="1"/>
    <col min="17" max="19" width="13.85546875" style="1" customWidth="1"/>
    <col min="20" max="20" width="10.28515625" style="1" customWidth="1"/>
    <col min="21" max="21" width="29.85546875" style="1" bestFit="1" customWidth="1"/>
    <col min="22" max="22" width="13.140625" style="1" customWidth="1"/>
    <col min="23" max="23" width="15" style="1" bestFit="1" customWidth="1"/>
    <col min="24" max="24" width="13.5703125" style="1" customWidth="1"/>
    <col min="25" max="26" width="19.5703125" style="1" customWidth="1"/>
    <col min="27" max="27" width="13.5703125" style="1" bestFit="1" customWidth="1"/>
    <col min="28" max="28" width="15.5703125" style="1" customWidth="1"/>
    <col min="29" max="31" width="10.28515625" style="1" customWidth="1"/>
    <col min="32" max="32" width="14.7109375" style="1" customWidth="1"/>
    <col min="33" max="33" width="14.140625" style="1" customWidth="1"/>
    <col min="34" max="34" width="11.85546875" style="1" bestFit="1" customWidth="1"/>
    <col min="35" max="35" width="17" style="1" bestFit="1" customWidth="1"/>
    <col min="36" max="37" width="10.28515625" style="1" customWidth="1"/>
    <col min="38" max="38" width="16.5703125" style="1" bestFit="1" customWidth="1"/>
    <col min="39" max="39" width="13" style="1" customWidth="1"/>
    <col min="40" max="40" width="18.140625" style="1" customWidth="1"/>
    <col min="41" max="41" width="17.5703125" style="1" bestFit="1" customWidth="1"/>
    <col min="42" max="42" width="14.42578125" style="1" bestFit="1" customWidth="1"/>
    <col min="43" max="43" width="12.7109375" style="1" bestFit="1" customWidth="1"/>
    <col min="44" max="45" width="10.28515625" style="1" customWidth="1"/>
    <col min="46" max="16384" width="9.140625" style="1"/>
  </cols>
  <sheetData>
    <row r="1" spans="1:42" ht="15" customHeight="1">
      <c r="A1" s="118" t="s">
        <v>78</v>
      </c>
      <c r="B1" s="118"/>
      <c r="C1" s="118"/>
      <c r="D1" s="118"/>
      <c r="F1" s="100" t="s">
        <v>104</v>
      </c>
      <c r="G1" s="101"/>
      <c r="H1" s="101"/>
      <c r="I1" s="101"/>
      <c r="K1" s="100" t="s">
        <v>190</v>
      </c>
      <c r="L1" s="101"/>
      <c r="M1" s="101"/>
      <c r="N1" s="101"/>
      <c r="O1" s="101"/>
      <c r="P1" s="101"/>
      <c r="Q1" s="100"/>
      <c r="R1" s="28"/>
      <c r="S1" s="29"/>
      <c r="U1" s="100" t="s">
        <v>193</v>
      </c>
      <c r="V1" s="101"/>
      <c r="W1" s="101"/>
      <c r="X1" s="101"/>
      <c r="Y1" s="101"/>
      <c r="Z1" s="101"/>
      <c r="AA1" s="119" t="s">
        <v>105</v>
      </c>
      <c r="AB1" s="119"/>
      <c r="AD1" s="100" t="s">
        <v>106</v>
      </c>
      <c r="AE1" s="101"/>
      <c r="AF1" s="101"/>
      <c r="AG1" s="101"/>
      <c r="AH1" s="115"/>
      <c r="AI1" s="30" t="s">
        <v>107</v>
      </c>
      <c r="AJ1" s="31"/>
      <c r="AL1" s="100" t="s">
        <v>108</v>
      </c>
      <c r="AM1" s="101"/>
      <c r="AN1" s="101"/>
      <c r="AO1" s="101"/>
      <c r="AP1" s="115"/>
    </row>
    <row r="2" spans="1:42" ht="14.25" customHeight="1">
      <c r="F2" s="102"/>
      <c r="G2" s="103"/>
      <c r="H2" s="103"/>
      <c r="I2" s="103"/>
      <c r="K2" s="102"/>
      <c r="L2" s="103"/>
      <c r="M2" s="103"/>
      <c r="N2" s="103"/>
      <c r="O2" s="103"/>
      <c r="P2" s="103"/>
      <c r="Q2" s="102"/>
      <c r="R2" s="32" t="s">
        <v>109</v>
      </c>
      <c r="S2" s="29"/>
      <c r="U2" s="102"/>
      <c r="V2" s="103"/>
      <c r="W2" s="103"/>
      <c r="X2" s="103"/>
      <c r="Y2" s="103"/>
      <c r="Z2" s="103"/>
      <c r="AA2" s="119"/>
      <c r="AB2" s="119"/>
      <c r="AD2" s="102"/>
      <c r="AE2" s="103"/>
      <c r="AF2" s="103"/>
      <c r="AG2" s="103"/>
      <c r="AH2" s="116"/>
      <c r="AI2" s="33"/>
      <c r="AJ2" s="31"/>
      <c r="AL2" s="102"/>
      <c r="AM2" s="103"/>
      <c r="AN2" s="103"/>
      <c r="AO2" s="103"/>
      <c r="AP2" s="116"/>
    </row>
    <row r="3" spans="1:42">
      <c r="A3" s="100" t="s">
        <v>79</v>
      </c>
      <c r="B3" s="101"/>
      <c r="C3" s="101"/>
      <c r="D3" s="96">
        <v>2013</v>
      </c>
      <c r="F3" s="113" t="s">
        <v>79</v>
      </c>
      <c r="G3" s="113"/>
      <c r="H3" s="113"/>
      <c r="I3" s="23">
        <v>2013</v>
      </c>
      <c r="K3" s="117" t="s">
        <v>110</v>
      </c>
      <c r="L3" s="117" t="s">
        <v>111</v>
      </c>
      <c r="M3" s="114" t="s">
        <v>112</v>
      </c>
      <c r="N3" s="114"/>
      <c r="O3" s="114">
        <v>2014</v>
      </c>
      <c r="P3" s="114"/>
      <c r="Q3" s="114">
        <v>2015</v>
      </c>
      <c r="R3" s="114"/>
      <c r="S3" s="34"/>
      <c r="U3" s="117" t="s">
        <v>110</v>
      </c>
      <c r="V3" s="117" t="s">
        <v>111</v>
      </c>
      <c r="W3" s="114" t="s">
        <v>113</v>
      </c>
      <c r="X3" s="114"/>
      <c r="Y3" s="114">
        <v>2014</v>
      </c>
      <c r="Z3" s="114"/>
      <c r="AA3" s="114">
        <v>2015</v>
      </c>
      <c r="AB3" s="114"/>
      <c r="AD3" s="113" t="s">
        <v>114</v>
      </c>
      <c r="AE3" s="113"/>
      <c r="AF3" s="113"/>
      <c r="AG3" s="23">
        <v>2013</v>
      </c>
      <c r="AH3" s="35">
        <v>2014</v>
      </c>
      <c r="AI3" s="35">
        <v>2015</v>
      </c>
      <c r="AJ3" s="2"/>
      <c r="AL3" s="22" t="s">
        <v>115</v>
      </c>
      <c r="AM3" s="22" t="s">
        <v>116</v>
      </c>
      <c r="AN3" s="22" t="s">
        <v>117</v>
      </c>
      <c r="AO3" s="22" t="s">
        <v>118</v>
      </c>
      <c r="AP3" s="22" t="s">
        <v>119</v>
      </c>
    </row>
    <row r="4" spans="1:42">
      <c r="A4" s="111" t="s">
        <v>80</v>
      </c>
      <c r="B4" s="111"/>
      <c r="C4" s="111"/>
      <c r="D4" s="24"/>
      <c r="F4" s="111" t="s">
        <v>120</v>
      </c>
      <c r="G4" s="111"/>
      <c r="H4" s="111"/>
      <c r="I4" s="22"/>
      <c r="K4" s="117"/>
      <c r="L4" s="117"/>
      <c r="M4" s="36" t="s">
        <v>121</v>
      </c>
      <c r="N4" s="36" t="s">
        <v>122</v>
      </c>
      <c r="O4" s="36" t="s">
        <v>121</v>
      </c>
      <c r="P4" s="36" t="s">
        <v>122</v>
      </c>
      <c r="Q4" s="36" t="s">
        <v>121</v>
      </c>
      <c r="R4" s="36" t="s">
        <v>122</v>
      </c>
      <c r="S4" s="37"/>
      <c r="U4" s="117"/>
      <c r="V4" s="117"/>
      <c r="W4" s="36" t="s">
        <v>121</v>
      </c>
      <c r="X4" s="36" t="s">
        <v>122</v>
      </c>
      <c r="Y4" s="36" t="s">
        <v>121</v>
      </c>
      <c r="Z4" s="36" t="s">
        <v>122</v>
      </c>
      <c r="AA4" s="36" t="s">
        <v>121</v>
      </c>
      <c r="AB4" s="36" t="s">
        <v>122</v>
      </c>
      <c r="AD4" s="110" t="s">
        <v>123</v>
      </c>
      <c r="AE4" s="110"/>
      <c r="AF4" s="110"/>
      <c r="AG4" s="2"/>
      <c r="AH4" s="36"/>
      <c r="AI4" s="36"/>
      <c r="AJ4" s="38"/>
      <c r="AL4" s="22" t="s">
        <v>124</v>
      </c>
      <c r="AM4" s="22">
        <v>1</v>
      </c>
      <c r="AN4" s="22">
        <v>400</v>
      </c>
      <c r="AO4" s="22">
        <v>145.68</v>
      </c>
      <c r="AP4" s="22">
        <f>(AN4+AO4)*12</f>
        <v>6548.1600000000008</v>
      </c>
    </row>
    <row r="5" spans="1:42">
      <c r="A5" s="110" t="s">
        <v>81</v>
      </c>
      <c r="B5" s="110"/>
      <c r="C5" s="110"/>
      <c r="D5" s="22"/>
      <c r="F5" s="110" t="s">
        <v>125</v>
      </c>
      <c r="G5" s="110"/>
      <c r="H5" s="110"/>
      <c r="I5" s="22"/>
      <c r="K5" s="22" t="s">
        <v>126</v>
      </c>
      <c r="L5" s="35">
        <v>1</v>
      </c>
      <c r="M5" s="39">
        <f t="shared" ref="M5:M10" si="0">(L37/2)+L37*4</f>
        <v>67.5</v>
      </c>
      <c r="N5" s="40">
        <f t="shared" ref="N5:N12" si="1">M5*M37</f>
        <v>3118.5</v>
      </c>
      <c r="O5" s="41">
        <f>O37*1.05</f>
        <v>189</v>
      </c>
      <c r="P5" s="40">
        <f t="shared" ref="P5:P12" si="2">O5*M37</f>
        <v>8731.8000000000011</v>
      </c>
      <c r="Q5" s="42">
        <f t="shared" ref="Q5:Q10" si="3">O5*1.05</f>
        <v>198.45000000000002</v>
      </c>
      <c r="R5" s="40">
        <f t="shared" ref="R5:R12" si="4">Q5*M37</f>
        <v>9168.3900000000012</v>
      </c>
      <c r="U5" s="22" t="s">
        <v>127</v>
      </c>
      <c r="V5" s="43">
        <v>1</v>
      </c>
      <c r="W5" s="39">
        <f t="shared" ref="W5:W14" si="5">M5</f>
        <v>67.5</v>
      </c>
      <c r="X5" s="44">
        <f t="shared" ref="X5:X14" si="6">W5*W29</f>
        <v>1038.1500000000001</v>
      </c>
      <c r="Y5" s="45">
        <f t="shared" ref="Y5:Y12" si="7">O5</f>
        <v>189</v>
      </c>
      <c r="Z5" s="44">
        <f t="shared" ref="Z5:Z14" si="8">(Y5*W29)</f>
        <v>2906.82</v>
      </c>
      <c r="AA5" s="46">
        <f t="shared" ref="AA5:AA14" si="9">Y5*1.05</f>
        <v>198.45000000000002</v>
      </c>
      <c r="AB5" s="44">
        <f t="shared" ref="AB5:AB14" si="10">AA5*W29</f>
        <v>3052.1610000000005</v>
      </c>
      <c r="AD5" s="110" t="s">
        <v>128</v>
      </c>
      <c r="AE5" s="110"/>
      <c r="AF5" s="110"/>
      <c r="AG5" s="47">
        <v>85.35</v>
      </c>
      <c r="AH5" s="48">
        <v>351.64</v>
      </c>
      <c r="AI5" s="48">
        <f>AH5*1.03</f>
        <v>362.18919999999997</v>
      </c>
      <c r="AL5" s="22" t="s">
        <v>77</v>
      </c>
      <c r="AM5" s="22"/>
      <c r="AN5" s="22"/>
      <c r="AO5" s="22"/>
      <c r="AP5" s="22"/>
    </row>
    <row r="6" spans="1:42">
      <c r="A6" s="110" t="s">
        <v>82</v>
      </c>
      <c r="B6" s="110"/>
      <c r="C6" s="110"/>
      <c r="D6" s="22"/>
      <c r="F6" s="113" t="s">
        <v>129</v>
      </c>
      <c r="G6" s="113"/>
      <c r="H6" s="113"/>
      <c r="I6" s="23">
        <f>D22</f>
        <v>4463.6100000000006</v>
      </c>
      <c r="K6" s="22" t="s">
        <v>130</v>
      </c>
      <c r="L6" s="35">
        <v>1</v>
      </c>
      <c r="M6" s="39">
        <f t="shared" si="0"/>
        <v>67.5</v>
      </c>
      <c r="N6" s="40">
        <f t="shared" si="1"/>
        <v>1317.8143125000001</v>
      </c>
      <c r="O6" s="41">
        <f>O38*1.05</f>
        <v>189</v>
      </c>
      <c r="P6" s="40">
        <f t="shared" si="2"/>
        <v>3689.8800750000005</v>
      </c>
      <c r="Q6" s="42">
        <f t="shared" si="3"/>
        <v>198.45000000000002</v>
      </c>
      <c r="R6" s="40">
        <f t="shared" si="4"/>
        <v>3874.3740787500005</v>
      </c>
      <c r="U6" s="22" t="s">
        <v>131</v>
      </c>
      <c r="V6" s="43">
        <v>1</v>
      </c>
      <c r="W6" s="39">
        <f t="shared" si="5"/>
        <v>67.5</v>
      </c>
      <c r="X6" s="44">
        <f t="shared" si="6"/>
        <v>612.22500000000002</v>
      </c>
      <c r="Y6" s="45">
        <f t="shared" si="7"/>
        <v>189</v>
      </c>
      <c r="Z6" s="44">
        <f t="shared" si="8"/>
        <v>1714.23</v>
      </c>
      <c r="AA6" s="46">
        <f t="shared" si="9"/>
        <v>198.45000000000002</v>
      </c>
      <c r="AB6" s="44">
        <f t="shared" si="10"/>
        <v>1799.9415000000001</v>
      </c>
      <c r="AD6" s="110" t="s">
        <v>132</v>
      </c>
      <c r="AE6" s="110"/>
      <c r="AF6" s="110"/>
      <c r="AG6" s="47">
        <v>243.9</v>
      </c>
      <c r="AH6" s="48">
        <v>1004.88</v>
      </c>
      <c r="AI6" s="48">
        <f>AH6*1.03</f>
        <v>1035.0264</v>
      </c>
      <c r="AJ6" s="2"/>
    </row>
    <row r="7" spans="1:42" ht="14.25" customHeight="1">
      <c r="A7" s="25" t="s">
        <v>83</v>
      </c>
      <c r="B7" s="25"/>
      <c r="C7" s="25"/>
      <c r="D7" s="25"/>
      <c r="F7" s="110" t="s">
        <v>94</v>
      </c>
      <c r="G7" s="110"/>
      <c r="H7" s="110"/>
      <c r="I7" s="22"/>
      <c r="K7" s="22" t="s">
        <v>133</v>
      </c>
      <c r="L7" s="35">
        <v>1</v>
      </c>
      <c r="M7" s="39">
        <f t="shared" si="0"/>
        <v>135</v>
      </c>
      <c r="N7" s="40">
        <f t="shared" si="1"/>
        <v>1598.2312499999998</v>
      </c>
      <c r="O7" s="41">
        <f>SUM(O39:P39)*1.05</f>
        <v>441</v>
      </c>
      <c r="P7" s="40">
        <f t="shared" si="2"/>
        <v>5220.8887500000001</v>
      </c>
      <c r="Q7" s="42">
        <f t="shared" si="3"/>
        <v>463.05</v>
      </c>
      <c r="R7" s="40">
        <f t="shared" si="4"/>
        <v>5481.9331874999998</v>
      </c>
      <c r="U7" s="22" t="s">
        <v>134</v>
      </c>
      <c r="V7" s="43">
        <v>1</v>
      </c>
      <c r="W7" s="39">
        <f t="shared" si="5"/>
        <v>135</v>
      </c>
      <c r="X7" s="44">
        <f t="shared" si="6"/>
        <v>742.5</v>
      </c>
      <c r="Y7" s="45">
        <f t="shared" si="7"/>
        <v>441</v>
      </c>
      <c r="Z7" s="44">
        <f t="shared" si="8"/>
        <v>2425.5</v>
      </c>
      <c r="AA7" s="46">
        <f t="shared" si="9"/>
        <v>463.05</v>
      </c>
      <c r="AB7" s="44">
        <f t="shared" si="10"/>
        <v>2546.7750000000001</v>
      </c>
      <c r="AD7" s="110" t="s">
        <v>71</v>
      </c>
      <c r="AE7" s="110"/>
      <c r="AF7" s="110"/>
      <c r="AG7" s="47">
        <v>46.2</v>
      </c>
      <c r="AH7" s="48">
        <v>190.34</v>
      </c>
      <c r="AI7" s="48">
        <f>AH7*1.03</f>
        <v>196.05020000000002</v>
      </c>
      <c r="AJ7" s="2"/>
    </row>
    <row r="8" spans="1:42">
      <c r="A8" s="110" t="s">
        <v>81</v>
      </c>
      <c r="B8" s="110"/>
      <c r="C8" s="110"/>
      <c r="D8" s="22"/>
      <c r="F8" s="111" t="s">
        <v>136</v>
      </c>
      <c r="G8" s="111"/>
      <c r="H8" s="111"/>
      <c r="I8" s="22"/>
      <c r="K8" s="22" t="s">
        <v>137</v>
      </c>
      <c r="L8" s="35">
        <v>1</v>
      </c>
      <c r="M8" s="39">
        <f t="shared" si="0"/>
        <v>27</v>
      </c>
      <c r="N8" s="40">
        <f t="shared" si="1"/>
        <v>232.46999999999997</v>
      </c>
      <c r="O8" s="41">
        <f>O40*1.05</f>
        <v>75.600000000000009</v>
      </c>
      <c r="P8" s="40">
        <f t="shared" si="2"/>
        <v>650.91600000000005</v>
      </c>
      <c r="Q8" s="42">
        <f t="shared" si="3"/>
        <v>79.38000000000001</v>
      </c>
      <c r="R8" s="40">
        <f t="shared" si="4"/>
        <v>683.46180000000004</v>
      </c>
      <c r="U8" s="22" t="s">
        <v>138</v>
      </c>
      <c r="V8" s="43">
        <v>1</v>
      </c>
      <c r="W8" s="39">
        <f t="shared" si="5"/>
        <v>27</v>
      </c>
      <c r="X8" s="44">
        <f t="shared" si="6"/>
        <v>108</v>
      </c>
      <c r="Y8" s="45">
        <f t="shared" si="7"/>
        <v>75.600000000000009</v>
      </c>
      <c r="Z8" s="44">
        <f t="shared" si="8"/>
        <v>302.40000000000003</v>
      </c>
      <c r="AA8" s="46">
        <f t="shared" si="9"/>
        <v>79.38000000000001</v>
      </c>
      <c r="AB8" s="44">
        <f t="shared" si="10"/>
        <v>317.52000000000004</v>
      </c>
      <c r="AD8" s="110" t="s">
        <v>139</v>
      </c>
      <c r="AE8" s="110"/>
      <c r="AF8" s="110"/>
      <c r="AG8" s="47"/>
      <c r="AH8" s="47"/>
      <c r="AI8" s="47"/>
      <c r="AJ8" s="2"/>
    </row>
    <row r="9" spans="1:42">
      <c r="A9" s="110" t="s">
        <v>84</v>
      </c>
      <c r="B9" s="110"/>
      <c r="C9" s="110"/>
      <c r="D9" s="22"/>
      <c r="F9" s="110" t="s">
        <v>140</v>
      </c>
      <c r="G9" s="110"/>
      <c r="H9" s="110"/>
      <c r="I9" s="22"/>
      <c r="K9" s="22" t="s">
        <v>141</v>
      </c>
      <c r="L9" s="35">
        <v>1</v>
      </c>
      <c r="M9" s="39">
        <f t="shared" si="0"/>
        <v>45</v>
      </c>
      <c r="N9" s="40">
        <f t="shared" si="1"/>
        <v>387.45</v>
      </c>
      <c r="O9" s="41">
        <f>O41*1.05</f>
        <v>126</v>
      </c>
      <c r="P9" s="40">
        <f t="shared" si="2"/>
        <v>1084.8599999999999</v>
      </c>
      <c r="Q9" s="42">
        <f t="shared" si="3"/>
        <v>132.30000000000001</v>
      </c>
      <c r="R9" s="40">
        <f t="shared" si="4"/>
        <v>1139.1030000000001</v>
      </c>
      <c r="U9" s="22" t="s">
        <v>142</v>
      </c>
      <c r="V9" s="43">
        <v>1</v>
      </c>
      <c r="W9" s="39">
        <f t="shared" si="5"/>
        <v>45</v>
      </c>
      <c r="X9" s="44">
        <f t="shared" si="6"/>
        <v>180</v>
      </c>
      <c r="Y9" s="45">
        <f t="shared" si="7"/>
        <v>126</v>
      </c>
      <c r="Z9" s="44">
        <f t="shared" si="8"/>
        <v>504</v>
      </c>
      <c r="AA9" s="46">
        <f t="shared" si="9"/>
        <v>132.30000000000001</v>
      </c>
      <c r="AB9" s="44">
        <f t="shared" si="10"/>
        <v>529.20000000000005</v>
      </c>
      <c r="AD9" s="110" t="s">
        <v>143</v>
      </c>
      <c r="AE9" s="110"/>
      <c r="AF9" s="110"/>
      <c r="AG9" s="47"/>
      <c r="AH9" s="47"/>
      <c r="AI9" s="47"/>
      <c r="AJ9" s="2"/>
    </row>
    <row r="10" spans="1:42">
      <c r="A10" s="110" t="s">
        <v>85</v>
      </c>
      <c r="B10" s="110"/>
      <c r="C10" s="110"/>
      <c r="D10" s="27">
        <v>178.86</v>
      </c>
      <c r="E10" s="1" t="s">
        <v>147</v>
      </c>
      <c r="F10" s="110" t="s">
        <v>148</v>
      </c>
      <c r="G10" s="110"/>
      <c r="H10" s="110"/>
      <c r="I10" s="22"/>
      <c r="K10" s="22" t="s">
        <v>149</v>
      </c>
      <c r="L10" s="35">
        <v>1</v>
      </c>
      <c r="M10" s="39">
        <f t="shared" si="0"/>
        <v>67.5</v>
      </c>
      <c r="N10" s="40">
        <f t="shared" si="1"/>
        <v>799.11562499999991</v>
      </c>
      <c r="O10" s="41">
        <f>SUM(O42:P42)*1.05</f>
        <v>220.5</v>
      </c>
      <c r="P10" s="40">
        <f t="shared" si="2"/>
        <v>2610.444375</v>
      </c>
      <c r="Q10" s="42">
        <f t="shared" si="3"/>
        <v>231.52500000000001</v>
      </c>
      <c r="R10" s="40">
        <f t="shared" si="4"/>
        <v>2740.9665937499999</v>
      </c>
      <c r="U10" s="22" t="s">
        <v>150</v>
      </c>
      <c r="V10" s="43">
        <v>1</v>
      </c>
      <c r="W10" s="39">
        <f t="shared" si="5"/>
        <v>67.5</v>
      </c>
      <c r="X10" s="44">
        <f t="shared" si="6"/>
        <v>371.25</v>
      </c>
      <c r="Y10" s="45">
        <f t="shared" si="7"/>
        <v>220.5</v>
      </c>
      <c r="Z10" s="44">
        <f t="shared" si="8"/>
        <v>1212.75</v>
      </c>
      <c r="AA10" s="46">
        <f t="shared" si="9"/>
        <v>231.52500000000001</v>
      </c>
      <c r="AB10" s="44">
        <f t="shared" si="10"/>
        <v>1273.3875</v>
      </c>
      <c r="AD10" s="110" t="s">
        <v>151</v>
      </c>
      <c r="AE10" s="110"/>
      <c r="AF10" s="110"/>
      <c r="AG10" s="47">
        <v>276.42</v>
      </c>
      <c r="AH10" s="47">
        <v>1658.52</v>
      </c>
      <c r="AI10" s="47">
        <v>1658.52</v>
      </c>
      <c r="AJ10" s="2"/>
    </row>
    <row r="11" spans="1:42">
      <c r="A11" s="110" t="s">
        <v>86</v>
      </c>
      <c r="B11" s="110"/>
      <c r="C11" s="110"/>
      <c r="D11" s="22"/>
      <c r="F11" s="22" t="s">
        <v>152</v>
      </c>
      <c r="G11" s="22"/>
      <c r="H11" s="22"/>
      <c r="I11" s="22"/>
      <c r="K11" s="22" t="s">
        <v>200</v>
      </c>
      <c r="L11" s="35">
        <v>1</v>
      </c>
      <c r="M11" s="39">
        <v>1</v>
      </c>
      <c r="N11" s="40">
        <f t="shared" si="1"/>
        <v>118.38750000000002</v>
      </c>
      <c r="O11" s="41">
        <v>4</v>
      </c>
      <c r="P11" s="40">
        <f t="shared" si="2"/>
        <v>473.55000000000007</v>
      </c>
      <c r="Q11" s="42">
        <v>5</v>
      </c>
      <c r="R11" s="40">
        <f t="shared" si="4"/>
        <v>591.93750000000011</v>
      </c>
      <c r="U11" s="22" t="s">
        <v>200</v>
      </c>
      <c r="V11" s="43">
        <v>1</v>
      </c>
      <c r="W11" s="39">
        <f t="shared" si="5"/>
        <v>1</v>
      </c>
      <c r="X11" s="44">
        <f t="shared" si="6"/>
        <v>55</v>
      </c>
      <c r="Y11" s="45">
        <f t="shared" si="7"/>
        <v>4</v>
      </c>
      <c r="Z11" s="44">
        <f t="shared" si="8"/>
        <v>220</v>
      </c>
      <c r="AA11" s="46">
        <f t="shared" si="9"/>
        <v>4.2</v>
      </c>
      <c r="AB11" s="44">
        <f t="shared" si="10"/>
        <v>231</v>
      </c>
      <c r="AD11" s="110" t="s">
        <v>153</v>
      </c>
      <c r="AE11" s="110"/>
      <c r="AF11" s="110"/>
      <c r="AG11" s="47">
        <v>97.29</v>
      </c>
      <c r="AH11" s="47">
        <v>97.29</v>
      </c>
      <c r="AI11" s="47">
        <v>389.16</v>
      </c>
      <c r="AJ11" s="2"/>
    </row>
    <row r="12" spans="1:42">
      <c r="A12" s="110" t="s">
        <v>87</v>
      </c>
      <c r="B12" s="110"/>
      <c r="C12" s="110"/>
      <c r="D12" s="22">
        <f>B26</f>
        <v>64.23</v>
      </c>
      <c r="E12" s="1" t="s">
        <v>155</v>
      </c>
      <c r="F12" s="22" t="s">
        <v>156</v>
      </c>
      <c r="G12" s="22"/>
      <c r="H12" s="22"/>
      <c r="I12" s="22"/>
      <c r="K12" s="22" t="s">
        <v>157</v>
      </c>
      <c r="L12" s="35">
        <v>1</v>
      </c>
      <c r="M12" s="39">
        <v>1</v>
      </c>
      <c r="N12" s="40">
        <f t="shared" si="1"/>
        <v>64.575000000000003</v>
      </c>
      <c r="O12" s="41">
        <v>4</v>
      </c>
      <c r="P12" s="40">
        <f t="shared" si="2"/>
        <v>258.3</v>
      </c>
      <c r="Q12" s="42">
        <v>5</v>
      </c>
      <c r="R12" s="40">
        <f t="shared" si="4"/>
        <v>322.875</v>
      </c>
      <c r="U12" s="22" t="s">
        <v>158</v>
      </c>
      <c r="V12" s="43">
        <v>1</v>
      </c>
      <c r="W12" s="39">
        <f t="shared" si="5"/>
        <v>1</v>
      </c>
      <c r="X12" s="44">
        <f t="shared" si="6"/>
        <v>30</v>
      </c>
      <c r="Y12" s="45">
        <f t="shared" si="7"/>
        <v>4</v>
      </c>
      <c r="Z12" s="44">
        <f t="shared" si="8"/>
        <v>120</v>
      </c>
      <c r="AA12" s="46">
        <f t="shared" si="9"/>
        <v>4.2</v>
      </c>
      <c r="AB12" s="44">
        <f t="shared" si="10"/>
        <v>126</v>
      </c>
      <c r="AD12" s="110" t="s">
        <v>159</v>
      </c>
      <c r="AE12" s="110"/>
      <c r="AF12" s="110"/>
      <c r="AG12" s="47">
        <v>60.98</v>
      </c>
      <c r="AH12" s="47">
        <v>243.9</v>
      </c>
      <c r="AI12" s="47">
        <v>243.9</v>
      </c>
      <c r="AJ12" s="2"/>
    </row>
    <row r="13" spans="1:42">
      <c r="A13" s="110" t="s">
        <v>88</v>
      </c>
      <c r="B13" s="110"/>
      <c r="C13" s="110"/>
      <c r="D13" s="22"/>
      <c r="F13" s="112" t="s">
        <v>77</v>
      </c>
      <c r="G13" s="112"/>
      <c r="H13" s="112"/>
      <c r="I13" s="22">
        <f>SUM(I4:I12)</f>
        <v>4463.6100000000006</v>
      </c>
      <c r="K13" s="49" t="s">
        <v>160</v>
      </c>
      <c r="L13" s="35">
        <v>1</v>
      </c>
      <c r="M13" s="39">
        <f>(L45/2)+L45*4</f>
        <v>36</v>
      </c>
      <c r="N13" s="22">
        <f>M13*M45</f>
        <v>154.97999999999999</v>
      </c>
      <c r="O13" s="35">
        <f>M13*1.05</f>
        <v>37.800000000000004</v>
      </c>
      <c r="P13" s="22">
        <f>O13*M45</f>
        <v>162.72900000000001</v>
      </c>
      <c r="Q13" s="35">
        <f>O13*1.05</f>
        <v>39.690000000000005</v>
      </c>
      <c r="R13" s="22">
        <f>Q13*M45</f>
        <v>170.86545000000001</v>
      </c>
      <c r="U13" s="49" t="s">
        <v>160</v>
      </c>
      <c r="V13" s="35">
        <v>1</v>
      </c>
      <c r="W13" s="39">
        <f t="shared" si="5"/>
        <v>36</v>
      </c>
      <c r="X13" s="44">
        <f t="shared" si="6"/>
        <v>72</v>
      </c>
      <c r="Y13" s="45">
        <f>Y37+Z37</f>
        <v>100</v>
      </c>
      <c r="Z13" s="44">
        <f t="shared" si="8"/>
        <v>200</v>
      </c>
      <c r="AA13" s="46">
        <f t="shared" si="9"/>
        <v>105</v>
      </c>
      <c r="AB13" s="44">
        <f t="shared" si="10"/>
        <v>210</v>
      </c>
      <c r="AD13" s="110" t="s">
        <v>161</v>
      </c>
      <c r="AE13" s="110"/>
      <c r="AF13" s="110"/>
      <c r="AG13" s="47"/>
      <c r="AH13" s="47"/>
      <c r="AI13" s="47"/>
      <c r="AJ13" s="2"/>
    </row>
    <row r="14" spans="1:42">
      <c r="A14" s="111" t="s">
        <v>89</v>
      </c>
      <c r="B14" s="111"/>
      <c r="C14" s="111"/>
      <c r="D14" s="25"/>
      <c r="K14" s="49" t="s">
        <v>163</v>
      </c>
      <c r="L14" s="35">
        <v>1</v>
      </c>
      <c r="M14" s="39">
        <f>(L46/2)+L46*4</f>
        <v>36</v>
      </c>
      <c r="N14" s="22">
        <f>M14*M46</f>
        <v>139.482</v>
      </c>
      <c r="O14" s="35">
        <f>M14*1.05</f>
        <v>37.800000000000004</v>
      </c>
      <c r="P14" s="22">
        <f>O14*M46</f>
        <v>146.45610000000002</v>
      </c>
      <c r="Q14" s="35">
        <f>O14*1.05</f>
        <v>39.690000000000005</v>
      </c>
      <c r="R14" s="22">
        <f>Q14*M46</f>
        <v>153.77890500000001</v>
      </c>
      <c r="U14" s="49" t="s">
        <v>163</v>
      </c>
      <c r="V14" s="35">
        <v>1</v>
      </c>
      <c r="W14" s="39">
        <f t="shared" si="5"/>
        <v>36</v>
      </c>
      <c r="X14" s="44">
        <f t="shared" si="6"/>
        <v>64.8</v>
      </c>
      <c r="Y14" s="45">
        <f>Y38+Z38</f>
        <v>100</v>
      </c>
      <c r="Z14" s="44">
        <f t="shared" si="8"/>
        <v>180</v>
      </c>
      <c r="AA14" s="46">
        <f t="shared" si="9"/>
        <v>105</v>
      </c>
      <c r="AB14" s="44">
        <f t="shared" si="10"/>
        <v>189</v>
      </c>
      <c r="AD14" s="110" t="s">
        <v>164</v>
      </c>
      <c r="AE14" s="110"/>
      <c r="AF14" s="110"/>
      <c r="AG14" s="47"/>
      <c r="AH14" s="47"/>
      <c r="AI14" s="47"/>
      <c r="AJ14" s="2"/>
    </row>
    <row r="15" spans="1:42">
      <c r="A15" s="110" t="s">
        <v>90</v>
      </c>
      <c r="B15" s="110"/>
      <c r="C15" s="110"/>
      <c r="D15" s="22"/>
      <c r="K15" s="22"/>
      <c r="L15" s="22"/>
      <c r="M15" s="22"/>
      <c r="N15" s="22"/>
      <c r="O15" s="22"/>
      <c r="P15" s="22"/>
      <c r="Q15" s="22"/>
      <c r="R15" s="22"/>
      <c r="U15" s="22"/>
      <c r="V15" s="22"/>
      <c r="W15" s="22"/>
      <c r="X15" s="22"/>
      <c r="Y15" s="22"/>
      <c r="Z15" s="22"/>
      <c r="AA15" s="22"/>
      <c r="AB15" s="22"/>
      <c r="AD15" s="110" t="s">
        <v>7</v>
      </c>
      <c r="AE15" s="110"/>
      <c r="AF15" s="110"/>
      <c r="AG15" s="47">
        <v>50</v>
      </c>
      <c r="AH15" s="47">
        <f>143.34+50</f>
        <v>193.34</v>
      </c>
      <c r="AI15" s="47">
        <f>AH15</f>
        <v>193.34</v>
      </c>
      <c r="AJ15" s="2"/>
    </row>
    <row r="16" spans="1:42">
      <c r="A16" s="110" t="s">
        <v>91</v>
      </c>
      <c r="B16" s="110"/>
      <c r="C16" s="110"/>
      <c r="D16" s="22"/>
      <c r="K16" s="22"/>
      <c r="L16" s="22"/>
      <c r="M16" s="22"/>
      <c r="N16" s="22"/>
      <c r="O16" s="22"/>
      <c r="P16" s="22"/>
      <c r="Q16" s="22"/>
      <c r="R16" s="22"/>
      <c r="U16" s="22"/>
      <c r="V16" s="22"/>
      <c r="W16" s="22"/>
      <c r="X16" s="22"/>
      <c r="Y16" s="22"/>
      <c r="Z16" s="22"/>
      <c r="AA16" s="22"/>
      <c r="AB16" s="22"/>
      <c r="AD16" s="110" t="s">
        <v>165</v>
      </c>
      <c r="AE16" s="110"/>
      <c r="AF16" s="110"/>
      <c r="AG16" s="47">
        <v>165</v>
      </c>
      <c r="AH16" s="47">
        <f>55*12</f>
        <v>660</v>
      </c>
      <c r="AI16" s="47">
        <f>55*12</f>
        <v>660</v>
      </c>
      <c r="AJ16" s="2"/>
    </row>
    <row r="17" spans="1:35">
      <c r="A17" s="110" t="s">
        <v>92</v>
      </c>
      <c r="B17" s="110"/>
      <c r="C17" s="110"/>
      <c r="D17" s="22">
        <v>60.83</v>
      </c>
      <c r="K17" s="22"/>
      <c r="L17" s="22"/>
      <c r="M17" s="22"/>
      <c r="N17" s="22"/>
      <c r="O17" s="22"/>
      <c r="P17" s="22"/>
      <c r="Q17" s="22"/>
      <c r="R17" s="22"/>
      <c r="U17" s="22"/>
      <c r="V17" s="22"/>
      <c r="W17" s="22"/>
      <c r="X17" s="22"/>
      <c r="Y17" s="22"/>
      <c r="Z17" s="22"/>
      <c r="AA17" s="22"/>
      <c r="AB17" s="22"/>
      <c r="AF17" s="1" t="s">
        <v>77</v>
      </c>
      <c r="AG17" s="50">
        <f>SUM(AG5:AG16)</f>
        <v>1025.1399999999999</v>
      </c>
      <c r="AH17" s="50">
        <f>SUM(AH5:AH16)</f>
        <v>4399.91</v>
      </c>
      <c r="AI17" s="50">
        <f>SUM(AI5:AI16)</f>
        <v>4738.1858000000002</v>
      </c>
    </row>
    <row r="18" spans="1:35">
      <c r="A18" s="110" t="s">
        <v>93</v>
      </c>
      <c r="B18" s="110"/>
      <c r="C18" s="110"/>
      <c r="D18" s="22"/>
      <c r="K18" s="22"/>
      <c r="L18" s="22"/>
      <c r="M18" s="22"/>
      <c r="N18" s="22"/>
      <c r="O18" s="22"/>
      <c r="P18" s="22"/>
      <c r="Q18" s="22"/>
      <c r="R18" s="22"/>
      <c r="U18" s="22"/>
      <c r="V18" s="22"/>
      <c r="W18" s="22"/>
      <c r="X18" s="22"/>
      <c r="Y18" s="22"/>
      <c r="Z18" s="22"/>
      <c r="AA18" s="22"/>
      <c r="AB18" s="22"/>
    </row>
    <row r="19" spans="1:35" ht="14.25" customHeight="1">
      <c r="A19" s="110" t="s">
        <v>94</v>
      </c>
      <c r="B19" s="110"/>
      <c r="C19" s="110"/>
      <c r="D19" s="22"/>
      <c r="K19" s="1" t="s">
        <v>77</v>
      </c>
      <c r="M19" s="90">
        <f t="shared" ref="M19:R19" si="11">SUM(M5:M14)</f>
        <v>483.5</v>
      </c>
      <c r="N19" s="50">
        <f t="shared" si="11"/>
        <v>7931.0056874999991</v>
      </c>
      <c r="O19" s="88">
        <f t="shared" si="11"/>
        <v>1324.6999999999998</v>
      </c>
      <c r="P19" s="51">
        <f t="shared" si="11"/>
        <v>23029.8243</v>
      </c>
      <c r="Q19" s="89">
        <f t="shared" si="11"/>
        <v>1392.5350000000003</v>
      </c>
      <c r="R19" s="51">
        <f t="shared" si="11"/>
        <v>24327.685515000001</v>
      </c>
      <c r="S19" s="52"/>
      <c r="U19" s="22"/>
      <c r="V19" s="22"/>
      <c r="W19" s="22"/>
      <c r="X19" s="22"/>
      <c r="Y19" s="22"/>
      <c r="Z19" s="22"/>
      <c r="AA19" s="22"/>
      <c r="AB19" s="22"/>
    </row>
    <row r="20" spans="1:35" ht="14.25" customHeight="1">
      <c r="A20" s="111" t="s">
        <v>95</v>
      </c>
      <c r="B20" s="111"/>
      <c r="C20" s="111"/>
      <c r="D20" s="26">
        <f>B52</f>
        <v>69.55</v>
      </c>
      <c r="U20" s="22"/>
      <c r="V20" s="22"/>
      <c r="W20" s="22"/>
      <c r="X20" s="22"/>
      <c r="Y20" s="22"/>
      <c r="Z20" s="22"/>
      <c r="AA20" s="22"/>
      <c r="AB20" s="22"/>
    </row>
    <row r="21" spans="1:35">
      <c r="A21" s="111" t="s">
        <v>96</v>
      </c>
      <c r="B21" s="111"/>
      <c r="C21" s="111"/>
      <c r="D21" s="26">
        <f>B47</f>
        <v>4090.1400000000003</v>
      </c>
      <c r="U21" s="22"/>
      <c r="V21" s="22"/>
      <c r="W21" s="22"/>
      <c r="X21" s="22"/>
      <c r="Y21" s="22"/>
      <c r="Z21" s="22"/>
      <c r="AA21" s="22"/>
      <c r="AB21" s="22"/>
    </row>
    <row r="22" spans="1:35">
      <c r="A22" s="112" t="s">
        <v>77</v>
      </c>
      <c r="B22" s="112"/>
      <c r="C22" s="112"/>
      <c r="D22" s="22">
        <f>SUM(D4:D21)</f>
        <v>4463.6100000000006</v>
      </c>
      <c r="K22" s="99" t="s">
        <v>191</v>
      </c>
      <c r="L22" s="99"/>
      <c r="M22" s="99"/>
      <c r="N22" s="99"/>
      <c r="U22" s="22"/>
      <c r="V22" s="22"/>
      <c r="W22" s="22"/>
      <c r="X22" s="22"/>
      <c r="Y22" s="22"/>
      <c r="Z22" s="22"/>
      <c r="AA22" s="22"/>
      <c r="AB22" s="22"/>
      <c r="AH22" s="50"/>
    </row>
    <row r="23" spans="1:35">
      <c r="K23" s="99"/>
      <c r="L23" s="99"/>
      <c r="M23" s="99"/>
      <c r="N23" s="99"/>
      <c r="U23" s="22"/>
      <c r="V23" s="22"/>
      <c r="W23" s="22"/>
      <c r="X23" s="22"/>
      <c r="Y23" s="22"/>
      <c r="Z23" s="22"/>
      <c r="AA23" s="22"/>
      <c r="AB23" s="22"/>
    </row>
    <row r="24" spans="1:35">
      <c r="A24" s="98" t="s">
        <v>199</v>
      </c>
      <c r="B24" s="98"/>
      <c r="C24" s="98"/>
      <c r="U24" s="22"/>
      <c r="V24" s="22"/>
      <c r="W24" s="22"/>
      <c r="X24" s="22"/>
      <c r="Y24" s="22"/>
      <c r="Z24" s="22"/>
      <c r="AA24" s="22"/>
      <c r="AB24" s="22"/>
    </row>
    <row r="25" spans="1:35">
      <c r="A25" s="82" t="s">
        <v>184</v>
      </c>
      <c r="B25" s="82">
        <v>178.86</v>
      </c>
      <c r="C25" s="82" t="s">
        <v>97</v>
      </c>
      <c r="U25" s="53" t="s">
        <v>77</v>
      </c>
      <c r="V25" s="22"/>
      <c r="W25" s="54">
        <f>SUM(W5:W13)</f>
        <v>447.5</v>
      </c>
      <c r="X25" s="55">
        <f>SUM(X5:X12)</f>
        <v>3137.125</v>
      </c>
      <c r="Y25" s="56">
        <f>SUM(Y5:Y14)</f>
        <v>1449.1</v>
      </c>
      <c r="Z25" s="55">
        <f>SUM(Z5:Z12)</f>
        <v>9405.7000000000007</v>
      </c>
      <c r="AA25" s="56">
        <f>SUM(AA5:AA14)</f>
        <v>1521.5550000000003</v>
      </c>
      <c r="AB25" s="55">
        <f>SUM(AB5:AB12)</f>
        <v>9875.9850000000024</v>
      </c>
    </row>
    <row r="26" spans="1:35">
      <c r="A26" s="82" t="s">
        <v>166</v>
      </c>
      <c r="B26" s="82">
        <v>64.23</v>
      </c>
      <c r="C26" s="82" t="s">
        <v>155</v>
      </c>
    </row>
    <row r="27" spans="1:35">
      <c r="U27" s="104" t="s">
        <v>167</v>
      </c>
      <c r="V27" s="104"/>
      <c r="W27" s="104"/>
      <c r="X27" s="104"/>
      <c r="Y27" s="104"/>
      <c r="Z27" s="104"/>
      <c r="AA27" s="104"/>
    </row>
    <row r="28" spans="1:35">
      <c r="U28" s="57" t="s">
        <v>168</v>
      </c>
      <c r="V28" s="57" t="s">
        <v>169</v>
      </c>
      <c r="W28" s="58" t="s">
        <v>196</v>
      </c>
      <c r="X28" s="59" t="s">
        <v>197</v>
      </c>
      <c r="Y28" s="97" t="s">
        <v>172</v>
      </c>
      <c r="Z28" s="61" t="s">
        <v>198</v>
      </c>
      <c r="AA28" s="97" t="s">
        <v>173</v>
      </c>
    </row>
    <row r="29" spans="1:35">
      <c r="T29" s="62">
        <v>60</v>
      </c>
      <c r="U29" s="63" t="s">
        <v>127</v>
      </c>
      <c r="V29" s="64">
        <v>15</v>
      </c>
      <c r="W29" s="65">
        <v>15.38</v>
      </c>
      <c r="X29" s="65">
        <f t="shared" ref="X29:X36" si="12">V29*W29</f>
        <v>230.70000000000002</v>
      </c>
      <c r="Y29" s="66">
        <f t="shared" ref="Y29:Y34" si="13">V29*12</f>
        <v>180</v>
      </c>
      <c r="Z29" s="67"/>
      <c r="AA29" s="68">
        <f>Y29*W29</f>
        <v>2768.4</v>
      </c>
    </row>
    <row r="30" spans="1:35">
      <c r="A30" s="105" t="s">
        <v>186</v>
      </c>
      <c r="B30" s="106"/>
      <c r="C30" s="107"/>
      <c r="T30" s="62">
        <v>25</v>
      </c>
      <c r="U30" s="63" t="s">
        <v>131</v>
      </c>
      <c r="V30" s="64">
        <v>15</v>
      </c>
      <c r="W30" s="65">
        <v>9.07</v>
      </c>
      <c r="X30" s="65">
        <f t="shared" si="12"/>
        <v>136.05000000000001</v>
      </c>
      <c r="Y30" s="66">
        <f t="shared" si="13"/>
        <v>180</v>
      </c>
      <c r="Z30" s="67"/>
      <c r="AA30" s="68">
        <f>Y30*W30</f>
        <v>1632.6000000000001</v>
      </c>
    </row>
    <row r="31" spans="1:35">
      <c r="A31" s="108"/>
      <c r="B31" s="108"/>
      <c r="C31" s="108"/>
      <c r="E31" s="21"/>
      <c r="T31" s="62">
        <v>15</v>
      </c>
      <c r="U31" s="63" t="s">
        <v>134</v>
      </c>
      <c r="V31" s="64">
        <v>30</v>
      </c>
      <c r="W31" s="65">
        <v>5.5</v>
      </c>
      <c r="X31" s="65">
        <f t="shared" si="12"/>
        <v>165</v>
      </c>
      <c r="Y31" s="66">
        <f t="shared" si="13"/>
        <v>360</v>
      </c>
      <c r="Z31" s="67">
        <v>30</v>
      </c>
      <c r="AA31" s="68">
        <f>(Y31+Z31)*W31</f>
        <v>2145</v>
      </c>
    </row>
    <row r="32" spans="1:35">
      <c r="A32" s="83"/>
      <c r="B32" s="83"/>
      <c r="C32" s="83" t="s">
        <v>185</v>
      </c>
      <c r="H32" s="52"/>
      <c r="T32" s="62">
        <v>10</v>
      </c>
      <c r="U32" s="63" t="s">
        <v>138</v>
      </c>
      <c r="V32" s="64">
        <v>6</v>
      </c>
      <c r="W32" s="65">
        <v>4</v>
      </c>
      <c r="X32" s="65">
        <f t="shared" si="12"/>
        <v>24</v>
      </c>
      <c r="Y32" s="66">
        <f t="shared" si="13"/>
        <v>72</v>
      </c>
      <c r="Z32" s="67"/>
      <c r="AA32" s="68">
        <f>X32*12</f>
        <v>288</v>
      </c>
    </row>
    <row r="33" spans="1:27">
      <c r="A33" s="83" t="s">
        <v>98</v>
      </c>
      <c r="B33" s="83">
        <v>340</v>
      </c>
      <c r="C33" s="83" t="s">
        <v>99</v>
      </c>
      <c r="H33" s="52"/>
      <c r="K33" s="69"/>
      <c r="L33" s="69"/>
      <c r="M33" s="69"/>
      <c r="N33" s="69"/>
      <c r="O33" s="69"/>
      <c r="P33" s="69"/>
      <c r="Q33" s="69"/>
      <c r="T33" s="62">
        <v>10</v>
      </c>
      <c r="U33" s="63" t="s">
        <v>142</v>
      </c>
      <c r="V33" s="64">
        <v>10</v>
      </c>
      <c r="W33" s="65">
        <v>4</v>
      </c>
      <c r="X33" s="65">
        <f t="shared" si="12"/>
        <v>40</v>
      </c>
      <c r="Y33" s="66">
        <f t="shared" si="13"/>
        <v>120</v>
      </c>
      <c r="Z33" s="67"/>
      <c r="AA33" s="68">
        <f>X33*12</f>
        <v>480</v>
      </c>
    </row>
    <row r="34" spans="1:27">
      <c r="A34" s="84" t="s">
        <v>68</v>
      </c>
      <c r="B34" s="84">
        <v>510</v>
      </c>
      <c r="C34" s="84" t="s">
        <v>100</v>
      </c>
      <c r="H34" s="52"/>
      <c r="T34" s="62">
        <v>15</v>
      </c>
      <c r="U34" s="63" t="s">
        <v>150</v>
      </c>
      <c r="V34" s="64">
        <v>15</v>
      </c>
      <c r="W34" s="65">
        <v>5.5</v>
      </c>
      <c r="X34" s="65">
        <f t="shared" si="12"/>
        <v>82.5</v>
      </c>
      <c r="Y34" s="66">
        <f t="shared" si="13"/>
        <v>180</v>
      </c>
      <c r="Z34" s="67">
        <v>14</v>
      </c>
      <c r="AA34" s="68">
        <f>(Z34+Y34)*W34</f>
        <v>1067</v>
      </c>
    </row>
    <row r="35" spans="1:27">
      <c r="A35" s="83" t="s">
        <v>69</v>
      </c>
      <c r="B35" s="83">
        <v>800</v>
      </c>
      <c r="C35" s="83" t="s">
        <v>101</v>
      </c>
      <c r="H35" s="52"/>
      <c r="K35" s="104" t="s">
        <v>192</v>
      </c>
      <c r="L35" s="104"/>
      <c r="M35" s="104"/>
      <c r="N35" s="104"/>
      <c r="O35" s="104"/>
      <c r="P35" s="104"/>
      <c r="Q35" s="104"/>
      <c r="T35" s="62">
        <v>150</v>
      </c>
      <c r="U35" s="63" t="s">
        <v>200</v>
      </c>
      <c r="V35" s="64"/>
      <c r="W35" s="65">
        <v>55</v>
      </c>
      <c r="X35" s="65">
        <f t="shared" si="12"/>
        <v>0</v>
      </c>
      <c r="Y35" s="66">
        <v>3</v>
      </c>
      <c r="Z35" s="70"/>
      <c r="AA35" s="68">
        <f>Y35*W35</f>
        <v>165</v>
      </c>
    </row>
    <row r="36" spans="1:27" ht="14.25" customHeight="1">
      <c r="A36" s="83" t="s">
        <v>70</v>
      </c>
      <c r="B36" s="83">
        <v>70</v>
      </c>
      <c r="C36" s="83" t="s">
        <v>174</v>
      </c>
      <c r="D36" s="71"/>
      <c r="H36" s="52"/>
      <c r="K36" s="57" t="s">
        <v>168</v>
      </c>
      <c r="L36" s="58" t="s">
        <v>169</v>
      </c>
      <c r="M36" s="58" t="s">
        <v>170</v>
      </c>
      <c r="N36" s="91" t="s">
        <v>171</v>
      </c>
      <c r="O36" s="60" t="s">
        <v>172</v>
      </c>
      <c r="P36" s="70" t="s">
        <v>175</v>
      </c>
      <c r="Q36" s="60" t="s">
        <v>173</v>
      </c>
      <c r="T36" s="62">
        <v>80</v>
      </c>
      <c r="U36" s="63" t="s">
        <v>158</v>
      </c>
      <c r="V36" s="64"/>
      <c r="W36" s="65">
        <v>30</v>
      </c>
      <c r="X36" s="65">
        <f t="shared" si="12"/>
        <v>0</v>
      </c>
      <c r="Y36" s="66">
        <v>3</v>
      </c>
      <c r="Z36" s="70"/>
      <c r="AA36" s="68">
        <f>Y36*W36</f>
        <v>90</v>
      </c>
    </row>
    <row r="37" spans="1:27">
      <c r="A37" s="83" t="s">
        <v>71</v>
      </c>
      <c r="B37" s="83">
        <v>40</v>
      </c>
      <c r="C37" s="83" t="s">
        <v>176</v>
      </c>
      <c r="H37" s="52"/>
      <c r="J37" s="72"/>
      <c r="K37" s="63" t="s">
        <v>127</v>
      </c>
      <c r="L37" s="64">
        <v>15</v>
      </c>
      <c r="M37" s="73">
        <v>46.2</v>
      </c>
      <c r="N37" s="73">
        <f t="shared" ref="N37:N46" si="14">L37*M37</f>
        <v>693</v>
      </c>
      <c r="O37" s="66">
        <f t="shared" ref="O37:O42" si="15">L37*12</f>
        <v>180</v>
      </c>
      <c r="P37" s="67"/>
      <c r="Q37" s="74">
        <f>O37*M37</f>
        <v>8316</v>
      </c>
      <c r="U37" s="63" t="s">
        <v>160</v>
      </c>
      <c r="V37" s="64">
        <v>8</v>
      </c>
      <c r="W37" s="65">
        <v>2</v>
      </c>
      <c r="X37" s="65">
        <f>W37*V37</f>
        <v>16</v>
      </c>
      <c r="Y37" s="66">
        <f>V37*12</f>
        <v>96</v>
      </c>
      <c r="Z37" s="70">
        <v>4</v>
      </c>
      <c r="AA37" s="68">
        <f>(Y37+Z37)*W37</f>
        <v>200</v>
      </c>
    </row>
    <row r="38" spans="1:27">
      <c r="A38" s="83" t="s">
        <v>72</v>
      </c>
      <c r="B38" s="83">
        <v>79.8</v>
      </c>
      <c r="C38" s="83" t="s">
        <v>177</v>
      </c>
      <c r="H38" s="52"/>
      <c r="J38" s="72"/>
      <c r="K38" s="63" t="s">
        <v>131</v>
      </c>
      <c r="L38" s="64">
        <v>15</v>
      </c>
      <c r="M38" s="73">
        <f t="shared" ref="M38:M46" si="16">(W30*1.23)*1.75</f>
        <v>19.523175000000002</v>
      </c>
      <c r="N38" s="73">
        <f t="shared" si="14"/>
        <v>292.84762500000005</v>
      </c>
      <c r="O38" s="66">
        <f t="shared" si="15"/>
        <v>180</v>
      </c>
      <c r="P38" s="67"/>
      <c r="Q38" s="74">
        <f>O38*M38</f>
        <v>3514.1715000000004</v>
      </c>
      <c r="U38" s="63" t="s">
        <v>163</v>
      </c>
      <c r="V38" s="64">
        <v>8</v>
      </c>
      <c r="W38" s="65">
        <v>1.8</v>
      </c>
      <c r="X38" s="65">
        <f>W38*V38</f>
        <v>14.4</v>
      </c>
      <c r="Y38" s="66">
        <f>V38*12</f>
        <v>96</v>
      </c>
      <c r="Z38" s="70">
        <v>4</v>
      </c>
      <c r="AA38" s="68">
        <f>(Y38+Z38)*W38</f>
        <v>180</v>
      </c>
    </row>
    <row r="39" spans="1:27">
      <c r="A39" s="83" t="s">
        <v>73</v>
      </c>
      <c r="B39" s="83">
        <v>25</v>
      </c>
      <c r="C39" s="83" t="s">
        <v>178</v>
      </c>
      <c r="H39" s="52"/>
      <c r="J39" s="72"/>
      <c r="K39" s="63" t="s">
        <v>134</v>
      </c>
      <c r="L39" s="64">
        <v>30</v>
      </c>
      <c r="M39" s="73">
        <f t="shared" si="16"/>
        <v>11.838749999999999</v>
      </c>
      <c r="N39" s="73">
        <f t="shared" si="14"/>
        <v>355.16249999999997</v>
      </c>
      <c r="O39" s="66">
        <f t="shared" si="15"/>
        <v>360</v>
      </c>
      <c r="P39" s="67">
        <v>60</v>
      </c>
      <c r="Q39" s="74">
        <f>(O39+P39)*M39</f>
        <v>4972.2749999999996</v>
      </c>
      <c r="U39" s="63"/>
      <c r="V39" s="64"/>
      <c r="W39" s="65"/>
      <c r="X39" s="65"/>
      <c r="Y39" s="66"/>
      <c r="Z39" s="70"/>
      <c r="AA39" s="61"/>
    </row>
    <row r="40" spans="1:27">
      <c r="A40" s="83" t="s">
        <v>74</v>
      </c>
      <c r="B40" s="83">
        <v>200</v>
      </c>
      <c r="C40" s="83" t="s">
        <v>179</v>
      </c>
      <c r="H40" s="52"/>
      <c r="J40" s="72"/>
      <c r="K40" s="63" t="s">
        <v>138</v>
      </c>
      <c r="L40" s="64">
        <v>6</v>
      </c>
      <c r="M40" s="73">
        <f t="shared" si="16"/>
        <v>8.61</v>
      </c>
      <c r="N40" s="73">
        <f t="shared" si="14"/>
        <v>51.66</v>
      </c>
      <c r="O40" s="66">
        <f t="shared" si="15"/>
        <v>72</v>
      </c>
      <c r="P40" s="67"/>
      <c r="Q40" s="74">
        <f>N40*12</f>
        <v>619.91999999999996</v>
      </c>
      <c r="U40" s="63"/>
      <c r="V40" s="64"/>
      <c r="W40" s="65"/>
      <c r="X40" s="65"/>
      <c r="Y40" s="66"/>
      <c r="Z40" s="70"/>
      <c r="AA40" s="61"/>
    </row>
    <row r="41" spans="1:27">
      <c r="A41" s="84" t="s">
        <v>75</v>
      </c>
      <c r="B41" s="84">
        <v>437.04</v>
      </c>
      <c r="C41" s="84" t="s">
        <v>180</v>
      </c>
      <c r="H41" s="52"/>
      <c r="J41" s="72"/>
      <c r="K41" s="63" t="s">
        <v>142</v>
      </c>
      <c r="L41" s="64">
        <v>10</v>
      </c>
      <c r="M41" s="73">
        <f t="shared" si="16"/>
        <v>8.61</v>
      </c>
      <c r="N41" s="73">
        <f t="shared" si="14"/>
        <v>86.1</v>
      </c>
      <c r="O41" s="66">
        <f t="shared" si="15"/>
        <v>120</v>
      </c>
      <c r="P41" s="67"/>
      <c r="Q41" s="74">
        <f>N41*12</f>
        <v>1033.1999999999998</v>
      </c>
      <c r="U41" s="63"/>
      <c r="V41" s="64"/>
      <c r="W41" s="65"/>
      <c r="X41" s="75"/>
      <c r="Y41" s="66"/>
      <c r="Z41" s="70"/>
      <c r="AA41" s="61"/>
    </row>
    <row r="42" spans="1:27">
      <c r="A42" s="83" t="s">
        <v>76</v>
      </c>
      <c r="B42" s="83">
        <v>135.30000000000001</v>
      </c>
      <c r="C42" s="83" t="s">
        <v>181</v>
      </c>
      <c r="H42" s="52"/>
      <c r="J42" s="72"/>
      <c r="K42" s="63" t="s">
        <v>150</v>
      </c>
      <c r="L42" s="64">
        <v>15</v>
      </c>
      <c r="M42" s="73">
        <f t="shared" si="16"/>
        <v>11.838749999999999</v>
      </c>
      <c r="N42" s="73">
        <f t="shared" si="14"/>
        <v>177.58124999999998</v>
      </c>
      <c r="O42" s="66">
        <f t="shared" si="15"/>
        <v>180</v>
      </c>
      <c r="P42" s="67">
        <v>30</v>
      </c>
      <c r="Q42" s="74">
        <f>(P42+O42)*M42</f>
        <v>2486.1374999999998</v>
      </c>
      <c r="U42" s="63"/>
      <c r="V42" s="64"/>
      <c r="W42" s="65"/>
      <c r="X42" s="75"/>
      <c r="Y42" s="66"/>
      <c r="Z42" s="70"/>
      <c r="AA42" s="61"/>
    </row>
    <row r="43" spans="1:27">
      <c r="A43" s="83" t="s">
        <v>187</v>
      </c>
      <c r="B43" s="83">
        <v>645</v>
      </c>
      <c r="C43" s="83"/>
      <c r="H43" s="52"/>
      <c r="J43" s="72"/>
      <c r="K43" s="63" t="s">
        <v>200</v>
      </c>
      <c r="L43" s="64"/>
      <c r="M43" s="73">
        <f t="shared" si="16"/>
        <v>118.38750000000002</v>
      </c>
      <c r="N43" s="73">
        <f t="shared" si="14"/>
        <v>0</v>
      </c>
      <c r="O43" s="66">
        <v>4</v>
      </c>
      <c r="P43" s="70"/>
      <c r="Q43" s="74">
        <f>O43*M43</f>
        <v>473.55000000000007</v>
      </c>
      <c r="U43" s="76" t="s">
        <v>77</v>
      </c>
      <c r="V43" s="76"/>
      <c r="W43" s="76"/>
      <c r="X43" s="65">
        <f>SUM(X29:X38)</f>
        <v>708.65</v>
      </c>
      <c r="Y43" s="66">
        <f>SUM(Y29:Y34)</f>
        <v>1092</v>
      </c>
      <c r="Z43" s="67"/>
      <c r="AA43" s="61">
        <f>SUM(AA29:AA34)</f>
        <v>8381</v>
      </c>
    </row>
    <row r="44" spans="1:27">
      <c r="A44" s="83" t="s">
        <v>188</v>
      </c>
      <c r="B44" s="83">
        <v>808</v>
      </c>
      <c r="C44" s="83"/>
      <c r="F44" s="52"/>
      <c r="G44" s="52"/>
      <c r="H44" s="52"/>
      <c r="J44" s="72"/>
      <c r="K44" s="63" t="s">
        <v>158</v>
      </c>
      <c r="L44" s="64"/>
      <c r="M44" s="73">
        <f t="shared" si="16"/>
        <v>64.575000000000003</v>
      </c>
      <c r="N44" s="73">
        <f t="shared" si="14"/>
        <v>0</v>
      </c>
      <c r="O44" s="66">
        <v>4</v>
      </c>
      <c r="P44" s="70"/>
      <c r="Q44" s="74">
        <f>O44*M44</f>
        <v>258.3</v>
      </c>
    </row>
    <row r="45" spans="1:27">
      <c r="A45" s="83"/>
      <c r="B45" s="83"/>
      <c r="C45" s="83"/>
      <c r="H45" s="52"/>
      <c r="K45" s="63" t="s">
        <v>160</v>
      </c>
      <c r="L45" s="64">
        <v>8</v>
      </c>
      <c r="M45" s="73">
        <f t="shared" si="16"/>
        <v>4.3049999999999997</v>
      </c>
      <c r="N45" s="73">
        <f t="shared" si="14"/>
        <v>34.44</v>
      </c>
      <c r="O45" s="77"/>
      <c r="P45" s="61"/>
      <c r="Q45" s="74"/>
    </row>
    <row r="46" spans="1:27">
      <c r="A46" s="83"/>
      <c r="B46" s="83"/>
      <c r="C46" s="83"/>
      <c r="F46" s="52"/>
      <c r="G46" s="52"/>
      <c r="H46" s="52"/>
      <c r="K46" s="63" t="s">
        <v>163</v>
      </c>
      <c r="L46" s="64">
        <v>8</v>
      </c>
      <c r="M46" s="73">
        <f t="shared" si="16"/>
        <v>3.8744999999999998</v>
      </c>
      <c r="N46" s="73">
        <f t="shared" si="14"/>
        <v>30.995999999999999</v>
      </c>
      <c r="O46" s="77"/>
      <c r="P46" s="61"/>
      <c r="Q46" s="74"/>
    </row>
    <row r="47" spans="1:27">
      <c r="A47" s="85" t="s">
        <v>102</v>
      </c>
      <c r="B47" s="85">
        <f>SUM(B32:B46)</f>
        <v>4090.1400000000003</v>
      </c>
      <c r="C47" s="83"/>
      <c r="F47" s="78"/>
      <c r="G47" s="78"/>
      <c r="H47" s="52"/>
      <c r="K47" s="63"/>
      <c r="L47" s="64"/>
      <c r="M47" s="65"/>
      <c r="N47" s="65"/>
      <c r="O47" s="77"/>
      <c r="P47" s="61"/>
      <c r="Q47" s="74"/>
    </row>
    <row r="48" spans="1:27">
      <c r="K48" s="63"/>
      <c r="L48" s="64"/>
      <c r="M48" s="65"/>
      <c r="N48" s="65"/>
      <c r="O48" s="77"/>
      <c r="P48" s="61"/>
      <c r="Q48" s="74"/>
      <c r="U48" s="109"/>
      <c r="V48" s="109"/>
      <c r="W48" s="109"/>
      <c r="X48" s="109"/>
      <c r="Y48" s="109"/>
      <c r="Z48" s="109"/>
      <c r="AA48" s="109"/>
    </row>
    <row r="49" spans="1:27">
      <c r="A49" s="105" t="s">
        <v>189</v>
      </c>
      <c r="B49" s="107"/>
      <c r="C49" s="79"/>
      <c r="K49" s="76" t="s">
        <v>77</v>
      </c>
      <c r="L49" s="76"/>
      <c r="M49" s="65"/>
      <c r="N49" s="65">
        <f>SUM(N37:N45)</f>
        <v>1690.791375</v>
      </c>
      <c r="O49" s="77">
        <f>SUM(O37:O42)</f>
        <v>1092</v>
      </c>
      <c r="P49" s="80"/>
      <c r="Q49" s="74">
        <f>SUM(Q37:Q42)</f>
        <v>20941.703999999998</v>
      </c>
      <c r="U49" s="109"/>
      <c r="V49" s="109"/>
      <c r="W49" s="109"/>
      <c r="X49" s="109"/>
      <c r="Y49" s="109"/>
      <c r="Z49" s="109"/>
      <c r="AA49" s="109"/>
    </row>
    <row r="50" spans="1:27">
      <c r="A50" s="83" t="s">
        <v>182</v>
      </c>
      <c r="B50" s="83">
        <v>19.55</v>
      </c>
      <c r="K50" s="81"/>
      <c r="L50" s="81"/>
      <c r="M50" s="81"/>
      <c r="N50" s="81"/>
      <c r="O50" s="81"/>
      <c r="P50" s="81"/>
      <c r="Q50" s="81"/>
      <c r="U50" s="109"/>
      <c r="V50" s="109"/>
      <c r="W50" s="109"/>
      <c r="X50" s="109"/>
      <c r="Y50" s="109"/>
      <c r="Z50" s="109"/>
      <c r="AA50" s="109"/>
    </row>
    <row r="51" spans="1:27">
      <c r="A51" s="83" t="s">
        <v>183</v>
      </c>
      <c r="B51" s="83">
        <v>50</v>
      </c>
      <c r="U51" s="109"/>
      <c r="V51" s="109"/>
      <c r="W51" s="109"/>
      <c r="X51" s="109"/>
      <c r="Y51" s="109"/>
      <c r="Z51" s="109"/>
      <c r="AA51" s="109"/>
    </row>
    <row r="52" spans="1:27">
      <c r="A52" s="85" t="s">
        <v>102</v>
      </c>
      <c r="B52" s="83">
        <f>B50+B51</f>
        <v>69.55</v>
      </c>
    </row>
    <row r="54" spans="1:27">
      <c r="A54" s="87" t="s">
        <v>103</v>
      </c>
      <c r="B54" s="87" t="s">
        <v>67</v>
      </c>
    </row>
    <row r="55" spans="1:27">
      <c r="A55" s="83"/>
      <c r="B55" s="83"/>
      <c r="C55" s="86"/>
    </row>
    <row r="56" spans="1:27">
      <c r="A56" s="83" t="s">
        <v>68</v>
      </c>
      <c r="B56" s="83">
        <v>170</v>
      </c>
      <c r="C56" s="86"/>
    </row>
    <row r="57" spans="1:27">
      <c r="A57" s="83" t="s">
        <v>69</v>
      </c>
      <c r="B57" s="83">
        <v>400</v>
      </c>
      <c r="C57" s="86"/>
    </row>
    <row r="58" spans="1:27">
      <c r="A58" s="83" t="s">
        <v>70</v>
      </c>
      <c r="B58" s="83">
        <v>35</v>
      </c>
      <c r="C58" s="86"/>
    </row>
    <row r="59" spans="1:27">
      <c r="A59" s="83" t="s">
        <v>71</v>
      </c>
      <c r="B59" s="83">
        <v>20</v>
      </c>
      <c r="C59" s="86"/>
    </row>
    <row r="60" spans="1:27">
      <c r="A60" s="83" t="s">
        <v>72</v>
      </c>
      <c r="B60" s="83">
        <v>39.9</v>
      </c>
      <c r="C60" s="86"/>
    </row>
    <row r="61" spans="1:27">
      <c r="A61" s="83" t="s">
        <v>73</v>
      </c>
      <c r="B61" s="83">
        <v>25</v>
      </c>
      <c r="C61" s="86"/>
    </row>
    <row r="62" spans="1:27">
      <c r="A62" s="83" t="s">
        <v>74</v>
      </c>
      <c r="B62" s="83">
        <v>100</v>
      </c>
      <c r="C62" s="86"/>
    </row>
    <row r="63" spans="1:27">
      <c r="A63" s="83" t="s">
        <v>75</v>
      </c>
      <c r="B63" s="83">
        <v>140</v>
      </c>
      <c r="C63" s="86"/>
    </row>
    <row r="64" spans="1:27">
      <c r="A64" s="83" t="s">
        <v>76</v>
      </c>
      <c r="B64" s="83">
        <v>67</v>
      </c>
      <c r="C64" s="86"/>
      <c r="F64" s="52"/>
      <c r="G64" s="52"/>
    </row>
    <row r="65" spans="1:3">
      <c r="A65" s="85" t="s">
        <v>77</v>
      </c>
      <c r="B65" s="85">
        <f>SUM(B56:B64)</f>
        <v>996.9</v>
      </c>
      <c r="C65" s="86"/>
    </row>
    <row r="66" spans="1:3">
      <c r="A66" s="83"/>
      <c r="B66" s="83"/>
      <c r="C66" s="86"/>
    </row>
    <row r="68" spans="1:3">
      <c r="B68" s="21"/>
    </row>
  </sheetData>
  <mergeCells count="68">
    <mergeCell ref="AL1:AP2"/>
    <mergeCell ref="A3:C3"/>
    <mergeCell ref="F3:H3"/>
    <mergeCell ref="K3:K4"/>
    <mergeCell ref="L3:L4"/>
    <mergeCell ref="M3:N3"/>
    <mergeCell ref="O3:P3"/>
    <mergeCell ref="Q3:R3"/>
    <mergeCell ref="U3:U4"/>
    <mergeCell ref="V3:V4"/>
    <mergeCell ref="A1:D1"/>
    <mergeCell ref="U1:Z2"/>
    <mergeCell ref="AA1:AB2"/>
    <mergeCell ref="AD1:AH2"/>
    <mergeCell ref="W3:X3"/>
    <mergeCell ref="Y3:Z3"/>
    <mergeCell ref="AA3:AB3"/>
    <mergeCell ref="AD3:AF3"/>
    <mergeCell ref="A4:C4"/>
    <mergeCell ref="F4:H4"/>
    <mergeCell ref="AD4:AF4"/>
    <mergeCell ref="AD7:AF7"/>
    <mergeCell ref="A8:C8"/>
    <mergeCell ref="F8:H8"/>
    <mergeCell ref="AD8:AF8"/>
    <mergeCell ref="A5:C5"/>
    <mergeCell ref="F5:H5"/>
    <mergeCell ref="AD5:AF5"/>
    <mergeCell ref="A6:C6"/>
    <mergeCell ref="F6:H6"/>
    <mergeCell ref="AD6:AF6"/>
    <mergeCell ref="AD11:AF11"/>
    <mergeCell ref="A12:C12"/>
    <mergeCell ref="AD12:AF12"/>
    <mergeCell ref="A9:C9"/>
    <mergeCell ref="F9:H9"/>
    <mergeCell ref="AD9:AF9"/>
    <mergeCell ref="A10:C10"/>
    <mergeCell ref="F10:H10"/>
    <mergeCell ref="AD10:AF10"/>
    <mergeCell ref="AD15:AF15"/>
    <mergeCell ref="A16:C16"/>
    <mergeCell ref="AD16:AF16"/>
    <mergeCell ref="A17:C17"/>
    <mergeCell ref="A13:C13"/>
    <mergeCell ref="F13:H13"/>
    <mergeCell ref="AD13:AF13"/>
    <mergeCell ref="A14:C14"/>
    <mergeCell ref="AD14:AF14"/>
    <mergeCell ref="U27:AA27"/>
    <mergeCell ref="A30:C30"/>
    <mergeCell ref="A31:C31"/>
    <mergeCell ref="K35:Q35"/>
    <mergeCell ref="U48:AA51"/>
    <mergeCell ref="A49:B49"/>
    <mergeCell ref="A24:C24"/>
    <mergeCell ref="K22:N23"/>
    <mergeCell ref="K1:P2"/>
    <mergeCell ref="Q1:Q2"/>
    <mergeCell ref="F1:I2"/>
    <mergeCell ref="A18:C18"/>
    <mergeCell ref="A19:C19"/>
    <mergeCell ref="A20:C20"/>
    <mergeCell ref="A21:C21"/>
    <mergeCell ref="A22:C22"/>
    <mergeCell ref="A15:C15"/>
    <mergeCell ref="A11:C11"/>
    <mergeCell ref="F7:H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workbookViewId="0">
      <selection activeCell="C3" sqref="C3"/>
    </sheetView>
  </sheetViews>
  <sheetFormatPr defaultColWidth="30.7109375" defaultRowHeight="11.25"/>
  <cols>
    <col min="1" max="2" width="30.7109375" style="5"/>
    <col min="3" max="3" width="18" style="5" customWidth="1"/>
    <col min="4" max="4" width="12.85546875" style="5" customWidth="1"/>
    <col min="5" max="5" width="17.28515625" style="5" customWidth="1"/>
    <col min="6" max="7" width="16.140625" style="5" customWidth="1"/>
    <col min="8" max="8" width="48.5703125" style="5" bestFit="1" customWidth="1"/>
    <col min="9" max="9" width="7.42578125" style="5" customWidth="1"/>
    <col min="10" max="10" width="12.7109375" style="5" customWidth="1"/>
    <col min="11" max="11" width="17.28515625" style="5" customWidth="1"/>
    <col min="12" max="258" width="30.7109375" style="5"/>
    <col min="259" max="259" width="5.42578125" style="5" customWidth="1"/>
    <col min="260" max="260" width="14.85546875" style="5" bestFit="1" customWidth="1"/>
    <col min="261" max="261" width="10" style="5" bestFit="1" customWidth="1"/>
    <col min="262" max="262" width="2.28515625" style="5" customWidth="1"/>
    <col min="263" max="263" width="58.7109375" style="5" bestFit="1" customWidth="1"/>
    <col min="264" max="264" width="4.140625" style="5" bestFit="1" customWidth="1"/>
    <col min="265" max="265" width="3.7109375" style="5" customWidth="1"/>
    <col min="266" max="266" width="58.7109375" style="5" bestFit="1" customWidth="1"/>
    <col min="267" max="267" width="4.140625" style="5" bestFit="1" customWidth="1"/>
    <col min="268" max="514" width="30.7109375" style="5"/>
    <col min="515" max="515" width="5.42578125" style="5" customWidth="1"/>
    <col min="516" max="516" width="14.85546875" style="5" bestFit="1" customWidth="1"/>
    <col min="517" max="517" width="10" style="5" bestFit="1" customWidth="1"/>
    <col min="518" max="518" width="2.28515625" style="5" customWidth="1"/>
    <col min="519" max="519" width="58.7109375" style="5" bestFit="1" customWidth="1"/>
    <col min="520" max="520" width="4.140625" style="5" bestFit="1" customWidth="1"/>
    <col min="521" max="521" width="3.7109375" style="5" customWidth="1"/>
    <col min="522" max="522" width="58.7109375" style="5" bestFit="1" customWidth="1"/>
    <col min="523" max="523" width="4.140625" style="5" bestFit="1" customWidth="1"/>
    <col min="524" max="770" width="30.7109375" style="5"/>
    <col min="771" max="771" width="5.42578125" style="5" customWidth="1"/>
    <col min="772" max="772" width="14.85546875" style="5" bestFit="1" customWidth="1"/>
    <col min="773" max="773" width="10" style="5" bestFit="1" customWidth="1"/>
    <col min="774" max="774" width="2.28515625" style="5" customWidth="1"/>
    <col min="775" max="775" width="58.7109375" style="5" bestFit="1" customWidth="1"/>
    <col min="776" max="776" width="4.140625" style="5" bestFit="1" customWidth="1"/>
    <col min="777" max="777" width="3.7109375" style="5" customWidth="1"/>
    <col min="778" max="778" width="58.7109375" style="5" bestFit="1" customWidth="1"/>
    <col min="779" max="779" width="4.140625" style="5" bestFit="1" customWidth="1"/>
    <col min="780" max="1026" width="30.7109375" style="5"/>
    <col min="1027" max="1027" width="5.42578125" style="5" customWidth="1"/>
    <col min="1028" max="1028" width="14.85546875" style="5" bestFit="1" customWidth="1"/>
    <col min="1029" max="1029" width="10" style="5" bestFit="1" customWidth="1"/>
    <col min="1030" max="1030" width="2.28515625" style="5" customWidth="1"/>
    <col min="1031" max="1031" width="58.7109375" style="5" bestFit="1" customWidth="1"/>
    <col min="1032" max="1032" width="4.140625" style="5" bestFit="1" customWidth="1"/>
    <col min="1033" max="1033" width="3.7109375" style="5" customWidth="1"/>
    <col min="1034" max="1034" width="58.7109375" style="5" bestFit="1" customWidth="1"/>
    <col min="1035" max="1035" width="4.140625" style="5" bestFit="1" customWidth="1"/>
    <col min="1036" max="1282" width="30.7109375" style="5"/>
    <col min="1283" max="1283" width="5.42578125" style="5" customWidth="1"/>
    <col min="1284" max="1284" width="14.85546875" style="5" bestFit="1" customWidth="1"/>
    <col min="1285" max="1285" width="10" style="5" bestFit="1" customWidth="1"/>
    <col min="1286" max="1286" width="2.28515625" style="5" customWidth="1"/>
    <col min="1287" max="1287" width="58.7109375" style="5" bestFit="1" customWidth="1"/>
    <col min="1288" max="1288" width="4.140625" style="5" bestFit="1" customWidth="1"/>
    <col min="1289" max="1289" width="3.7109375" style="5" customWidth="1"/>
    <col min="1290" max="1290" width="58.7109375" style="5" bestFit="1" customWidth="1"/>
    <col min="1291" max="1291" width="4.140625" style="5" bestFit="1" customWidth="1"/>
    <col min="1292" max="1538" width="30.7109375" style="5"/>
    <col min="1539" max="1539" width="5.42578125" style="5" customWidth="1"/>
    <col min="1540" max="1540" width="14.85546875" style="5" bestFit="1" customWidth="1"/>
    <col min="1541" max="1541" width="10" style="5" bestFit="1" customWidth="1"/>
    <col min="1542" max="1542" width="2.28515625" style="5" customWidth="1"/>
    <col min="1543" max="1543" width="58.7109375" style="5" bestFit="1" customWidth="1"/>
    <col min="1544" max="1544" width="4.140625" style="5" bestFit="1" customWidth="1"/>
    <col min="1545" max="1545" width="3.7109375" style="5" customWidth="1"/>
    <col min="1546" max="1546" width="58.7109375" style="5" bestFit="1" customWidth="1"/>
    <col min="1547" max="1547" width="4.140625" style="5" bestFit="1" customWidth="1"/>
    <col min="1548" max="1794" width="30.7109375" style="5"/>
    <col min="1795" max="1795" width="5.42578125" style="5" customWidth="1"/>
    <col min="1796" max="1796" width="14.85546875" style="5" bestFit="1" customWidth="1"/>
    <col min="1797" max="1797" width="10" style="5" bestFit="1" customWidth="1"/>
    <col min="1798" max="1798" width="2.28515625" style="5" customWidth="1"/>
    <col min="1799" max="1799" width="58.7109375" style="5" bestFit="1" customWidth="1"/>
    <col min="1800" max="1800" width="4.140625" style="5" bestFit="1" customWidth="1"/>
    <col min="1801" max="1801" width="3.7109375" style="5" customWidth="1"/>
    <col min="1802" max="1802" width="58.7109375" style="5" bestFit="1" customWidth="1"/>
    <col min="1803" max="1803" width="4.140625" style="5" bestFit="1" customWidth="1"/>
    <col min="1804" max="2050" width="30.7109375" style="5"/>
    <col min="2051" max="2051" width="5.42578125" style="5" customWidth="1"/>
    <col min="2052" max="2052" width="14.85546875" style="5" bestFit="1" customWidth="1"/>
    <col min="2053" max="2053" width="10" style="5" bestFit="1" customWidth="1"/>
    <col min="2054" max="2054" width="2.28515625" style="5" customWidth="1"/>
    <col min="2055" max="2055" width="58.7109375" style="5" bestFit="1" customWidth="1"/>
    <col min="2056" max="2056" width="4.140625" style="5" bestFit="1" customWidth="1"/>
    <col min="2057" max="2057" width="3.7109375" style="5" customWidth="1"/>
    <col min="2058" max="2058" width="58.7109375" style="5" bestFit="1" customWidth="1"/>
    <col min="2059" max="2059" width="4.140625" style="5" bestFit="1" customWidth="1"/>
    <col min="2060" max="2306" width="30.7109375" style="5"/>
    <col min="2307" max="2307" width="5.42578125" style="5" customWidth="1"/>
    <col min="2308" max="2308" width="14.85546875" style="5" bestFit="1" customWidth="1"/>
    <col min="2309" max="2309" width="10" style="5" bestFit="1" customWidth="1"/>
    <col min="2310" max="2310" width="2.28515625" style="5" customWidth="1"/>
    <col min="2311" max="2311" width="58.7109375" style="5" bestFit="1" customWidth="1"/>
    <col min="2312" max="2312" width="4.140625" style="5" bestFit="1" customWidth="1"/>
    <col min="2313" max="2313" width="3.7109375" style="5" customWidth="1"/>
    <col min="2314" max="2314" width="58.7109375" style="5" bestFit="1" customWidth="1"/>
    <col min="2315" max="2315" width="4.140625" style="5" bestFit="1" customWidth="1"/>
    <col min="2316" max="2562" width="30.7109375" style="5"/>
    <col min="2563" max="2563" width="5.42578125" style="5" customWidth="1"/>
    <col min="2564" max="2564" width="14.85546875" style="5" bestFit="1" customWidth="1"/>
    <col min="2565" max="2565" width="10" style="5" bestFit="1" customWidth="1"/>
    <col min="2566" max="2566" width="2.28515625" style="5" customWidth="1"/>
    <col min="2567" max="2567" width="58.7109375" style="5" bestFit="1" customWidth="1"/>
    <col min="2568" max="2568" width="4.140625" style="5" bestFit="1" customWidth="1"/>
    <col min="2569" max="2569" width="3.7109375" style="5" customWidth="1"/>
    <col min="2570" max="2570" width="58.7109375" style="5" bestFit="1" customWidth="1"/>
    <col min="2571" max="2571" width="4.140625" style="5" bestFit="1" customWidth="1"/>
    <col min="2572" max="2818" width="30.7109375" style="5"/>
    <col min="2819" max="2819" width="5.42578125" style="5" customWidth="1"/>
    <col min="2820" max="2820" width="14.85546875" style="5" bestFit="1" customWidth="1"/>
    <col min="2821" max="2821" width="10" style="5" bestFit="1" customWidth="1"/>
    <col min="2822" max="2822" width="2.28515625" style="5" customWidth="1"/>
    <col min="2823" max="2823" width="58.7109375" style="5" bestFit="1" customWidth="1"/>
    <col min="2824" max="2824" width="4.140625" style="5" bestFit="1" customWidth="1"/>
    <col min="2825" max="2825" width="3.7109375" style="5" customWidth="1"/>
    <col min="2826" max="2826" width="58.7109375" style="5" bestFit="1" customWidth="1"/>
    <col min="2827" max="2827" width="4.140625" style="5" bestFit="1" customWidth="1"/>
    <col min="2828" max="3074" width="30.7109375" style="5"/>
    <col min="3075" max="3075" width="5.42578125" style="5" customWidth="1"/>
    <col min="3076" max="3076" width="14.85546875" style="5" bestFit="1" customWidth="1"/>
    <col min="3077" max="3077" width="10" style="5" bestFit="1" customWidth="1"/>
    <col min="3078" max="3078" width="2.28515625" style="5" customWidth="1"/>
    <col min="3079" max="3079" width="58.7109375" style="5" bestFit="1" customWidth="1"/>
    <col min="3080" max="3080" width="4.140625" style="5" bestFit="1" customWidth="1"/>
    <col min="3081" max="3081" width="3.7109375" style="5" customWidth="1"/>
    <col min="3082" max="3082" width="58.7109375" style="5" bestFit="1" customWidth="1"/>
    <col min="3083" max="3083" width="4.140625" style="5" bestFit="1" customWidth="1"/>
    <col min="3084" max="3330" width="30.7109375" style="5"/>
    <col min="3331" max="3331" width="5.42578125" style="5" customWidth="1"/>
    <col min="3332" max="3332" width="14.85546875" style="5" bestFit="1" customWidth="1"/>
    <col min="3333" max="3333" width="10" style="5" bestFit="1" customWidth="1"/>
    <col min="3334" max="3334" width="2.28515625" style="5" customWidth="1"/>
    <col min="3335" max="3335" width="58.7109375" style="5" bestFit="1" customWidth="1"/>
    <col min="3336" max="3336" width="4.140625" style="5" bestFit="1" customWidth="1"/>
    <col min="3337" max="3337" width="3.7109375" style="5" customWidth="1"/>
    <col min="3338" max="3338" width="58.7109375" style="5" bestFit="1" customWidth="1"/>
    <col min="3339" max="3339" width="4.140625" style="5" bestFit="1" customWidth="1"/>
    <col min="3340" max="3586" width="30.7109375" style="5"/>
    <col min="3587" max="3587" width="5.42578125" style="5" customWidth="1"/>
    <col min="3588" max="3588" width="14.85546875" style="5" bestFit="1" customWidth="1"/>
    <col min="3589" max="3589" width="10" style="5" bestFit="1" customWidth="1"/>
    <col min="3590" max="3590" width="2.28515625" style="5" customWidth="1"/>
    <col min="3591" max="3591" width="58.7109375" style="5" bestFit="1" customWidth="1"/>
    <col min="3592" max="3592" width="4.140625" style="5" bestFit="1" customWidth="1"/>
    <col min="3593" max="3593" width="3.7109375" style="5" customWidth="1"/>
    <col min="3594" max="3594" width="58.7109375" style="5" bestFit="1" customWidth="1"/>
    <col min="3595" max="3595" width="4.140625" style="5" bestFit="1" customWidth="1"/>
    <col min="3596" max="3842" width="30.7109375" style="5"/>
    <col min="3843" max="3843" width="5.42578125" style="5" customWidth="1"/>
    <col min="3844" max="3844" width="14.85546875" style="5" bestFit="1" customWidth="1"/>
    <col min="3845" max="3845" width="10" style="5" bestFit="1" customWidth="1"/>
    <col min="3846" max="3846" width="2.28515625" style="5" customWidth="1"/>
    <col min="3847" max="3847" width="58.7109375" style="5" bestFit="1" customWidth="1"/>
    <col min="3848" max="3848" width="4.140625" style="5" bestFit="1" customWidth="1"/>
    <col min="3849" max="3849" width="3.7109375" style="5" customWidth="1"/>
    <col min="3850" max="3850" width="58.7109375" style="5" bestFit="1" customWidth="1"/>
    <col min="3851" max="3851" width="4.140625" style="5" bestFit="1" customWidth="1"/>
    <col min="3852" max="4098" width="30.7109375" style="5"/>
    <col min="4099" max="4099" width="5.42578125" style="5" customWidth="1"/>
    <col min="4100" max="4100" width="14.85546875" style="5" bestFit="1" customWidth="1"/>
    <col min="4101" max="4101" width="10" style="5" bestFit="1" customWidth="1"/>
    <col min="4102" max="4102" width="2.28515625" style="5" customWidth="1"/>
    <col min="4103" max="4103" width="58.7109375" style="5" bestFit="1" customWidth="1"/>
    <col min="4104" max="4104" width="4.140625" style="5" bestFit="1" customWidth="1"/>
    <col min="4105" max="4105" width="3.7109375" style="5" customWidth="1"/>
    <col min="4106" max="4106" width="58.7109375" style="5" bestFit="1" customWidth="1"/>
    <col min="4107" max="4107" width="4.140625" style="5" bestFit="1" customWidth="1"/>
    <col min="4108" max="4354" width="30.7109375" style="5"/>
    <col min="4355" max="4355" width="5.42578125" style="5" customWidth="1"/>
    <col min="4356" max="4356" width="14.85546875" style="5" bestFit="1" customWidth="1"/>
    <col min="4357" max="4357" width="10" style="5" bestFit="1" customWidth="1"/>
    <col min="4358" max="4358" width="2.28515625" style="5" customWidth="1"/>
    <col min="4359" max="4359" width="58.7109375" style="5" bestFit="1" customWidth="1"/>
    <col min="4360" max="4360" width="4.140625" style="5" bestFit="1" customWidth="1"/>
    <col min="4361" max="4361" width="3.7109375" style="5" customWidth="1"/>
    <col min="4362" max="4362" width="58.7109375" style="5" bestFit="1" customWidth="1"/>
    <col min="4363" max="4363" width="4.140625" style="5" bestFit="1" customWidth="1"/>
    <col min="4364" max="4610" width="30.7109375" style="5"/>
    <col min="4611" max="4611" width="5.42578125" style="5" customWidth="1"/>
    <col min="4612" max="4612" width="14.85546875" style="5" bestFit="1" customWidth="1"/>
    <col min="4613" max="4613" width="10" style="5" bestFit="1" customWidth="1"/>
    <col min="4614" max="4614" width="2.28515625" style="5" customWidth="1"/>
    <col min="4615" max="4615" width="58.7109375" style="5" bestFit="1" customWidth="1"/>
    <col min="4616" max="4616" width="4.140625" style="5" bestFit="1" customWidth="1"/>
    <col min="4617" max="4617" width="3.7109375" style="5" customWidth="1"/>
    <col min="4618" max="4618" width="58.7109375" style="5" bestFit="1" customWidth="1"/>
    <col min="4619" max="4619" width="4.140625" style="5" bestFit="1" customWidth="1"/>
    <col min="4620" max="4866" width="30.7109375" style="5"/>
    <col min="4867" max="4867" width="5.42578125" style="5" customWidth="1"/>
    <col min="4868" max="4868" width="14.85546875" style="5" bestFit="1" customWidth="1"/>
    <col min="4869" max="4869" width="10" style="5" bestFit="1" customWidth="1"/>
    <col min="4870" max="4870" width="2.28515625" style="5" customWidth="1"/>
    <col min="4871" max="4871" width="58.7109375" style="5" bestFit="1" customWidth="1"/>
    <col min="4872" max="4872" width="4.140625" style="5" bestFit="1" customWidth="1"/>
    <col min="4873" max="4873" width="3.7109375" style="5" customWidth="1"/>
    <col min="4874" max="4874" width="58.7109375" style="5" bestFit="1" customWidth="1"/>
    <col min="4875" max="4875" width="4.140625" style="5" bestFit="1" customWidth="1"/>
    <col min="4876" max="5122" width="30.7109375" style="5"/>
    <col min="5123" max="5123" width="5.42578125" style="5" customWidth="1"/>
    <col min="5124" max="5124" width="14.85546875" style="5" bestFit="1" customWidth="1"/>
    <col min="5125" max="5125" width="10" style="5" bestFit="1" customWidth="1"/>
    <col min="5126" max="5126" width="2.28515625" style="5" customWidth="1"/>
    <col min="5127" max="5127" width="58.7109375" style="5" bestFit="1" customWidth="1"/>
    <col min="5128" max="5128" width="4.140625" style="5" bestFit="1" customWidth="1"/>
    <col min="5129" max="5129" width="3.7109375" style="5" customWidth="1"/>
    <col min="5130" max="5130" width="58.7109375" style="5" bestFit="1" customWidth="1"/>
    <col min="5131" max="5131" width="4.140625" style="5" bestFit="1" customWidth="1"/>
    <col min="5132" max="5378" width="30.7109375" style="5"/>
    <col min="5379" max="5379" width="5.42578125" style="5" customWidth="1"/>
    <col min="5380" max="5380" width="14.85546875" style="5" bestFit="1" customWidth="1"/>
    <col min="5381" max="5381" width="10" style="5" bestFit="1" customWidth="1"/>
    <col min="5382" max="5382" width="2.28515625" style="5" customWidth="1"/>
    <col min="5383" max="5383" width="58.7109375" style="5" bestFit="1" customWidth="1"/>
    <col min="5384" max="5384" width="4.140625" style="5" bestFit="1" customWidth="1"/>
    <col min="5385" max="5385" width="3.7109375" style="5" customWidth="1"/>
    <col min="5386" max="5386" width="58.7109375" style="5" bestFit="1" customWidth="1"/>
    <col min="5387" max="5387" width="4.140625" style="5" bestFit="1" customWidth="1"/>
    <col min="5388" max="5634" width="30.7109375" style="5"/>
    <col min="5635" max="5635" width="5.42578125" style="5" customWidth="1"/>
    <col min="5636" max="5636" width="14.85546875" style="5" bestFit="1" customWidth="1"/>
    <col min="5637" max="5637" width="10" style="5" bestFit="1" customWidth="1"/>
    <col min="5638" max="5638" width="2.28515625" style="5" customWidth="1"/>
    <col min="5639" max="5639" width="58.7109375" style="5" bestFit="1" customWidth="1"/>
    <col min="5640" max="5640" width="4.140625" style="5" bestFit="1" customWidth="1"/>
    <col min="5641" max="5641" width="3.7109375" style="5" customWidth="1"/>
    <col min="5642" max="5642" width="58.7109375" style="5" bestFit="1" customWidth="1"/>
    <col min="5643" max="5643" width="4.140625" style="5" bestFit="1" customWidth="1"/>
    <col min="5644" max="5890" width="30.7109375" style="5"/>
    <col min="5891" max="5891" width="5.42578125" style="5" customWidth="1"/>
    <col min="5892" max="5892" width="14.85546875" style="5" bestFit="1" customWidth="1"/>
    <col min="5893" max="5893" width="10" style="5" bestFit="1" customWidth="1"/>
    <col min="5894" max="5894" width="2.28515625" style="5" customWidth="1"/>
    <col min="5895" max="5895" width="58.7109375" style="5" bestFit="1" customWidth="1"/>
    <col min="5896" max="5896" width="4.140625" style="5" bestFit="1" customWidth="1"/>
    <col min="5897" max="5897" width="3.7109375" style="5" customWidth="1"/>
    <col min="5898" max="5898" width="58.7109375" style="5" bestFit="1" customWidth="1"/>
    <col min="5899" max="5899" width="4.140625" style="5" bestFit="1" customWidth="1"/>
    <col min="5900" max="6146" width="30.7109375" style="5"/>
    <col min="6147" max="6147" width="5.42578125" style="5" customWidth="1"/>
    <col min="6148" max="6148" width="14.85546875" style="5" bestFit="1" customWidth="1"/>
    <col min="6149" max="6149" width="10" style="5" bestFit="1" customWidth="1"/>
    <col min="6150" max="6150" width="2.28515625" style="5" customWidth="1"/>
    <col min="6151" max="6151" width="58.7109375" style="5" bestFit="1" customWidth="1"/>
    <col min="6152" max="6152" width="4.140625" style="5" bestFit="1" customWidth="1"/>
    <col min="6153" max="6153" width="3.7109375" style="5" customWidth="1"/>
    <col min="6154" max="6154" width="58.7109375" style="5" bestFit="1" customWidth="1"/>
    <col min="6155" max="6155" width="4.140625" style="5" bestFit="1" customWidth="1"/>
    <col min="6156" max="6402" width="30.7109375" style="5"/>
    <col min="6403" max="6403" width="5.42578125" style="5" customWidth="1"/>
    <col min="6404" max="6404" width="14.85546875" style="5" bestFit="1" customWidth="1"/>
    <col min="6405" max="6405" width="10" style="5" bestFit="1" customWidth="1"/>
    <col min="6406" max="6406" width="2.28515625" style="5" customWidth="1"/>
    <col min="6407" max="6407" width="58.7109375" style="5" bestFit="1" customWidth="1"/>
    <col min="6408" max="6408" width="4.140625" style="5" bestFit="1" customWidth="1"/>
    <col min="6409" max="6409" width="3.7109375" style="5" customWidth="1"/>
    <col min="6410" max="6410" width="58.7109375" style="5" bestFit="1" customWidth="1"/>
    <col min="6411" max="6411" width="4.140625" style="5" bestFit="1" customWidth="1"/>
    <col min="6412" max="6658" width="30.7109375" style="5"/>
    <col min="6659" max="6659" width="5.42578125" style="5" customWidth="1"/>
    <col min="6660" max="6660" width="14.85546875" style="5" bestFit="1" customWidth="1"/>
    <col min="6661" max="6661" width="10" style="5" bestFit="1" customWidth="1"/>
    <col min="6662" max="6662" width="2.28515625" style="5" customWidth="1"/>
    <col min="6663" max="6663" width="58.7109375" style="5" bestFit="1" customWidth="1"/>
    <col min="6664" max="6664" width="4.140625" style="5" bestFit="1" customWidth="1"/>
    <col min="6665" max="6665" width="3.7109375" style="5" customWidth="1"/>
    <col min="6666" max="6666" width="58.7109375" style="5" bestFit="1" customWidth="1"/>
    <col min="6667" max="6667" width="4.140625" style="5" bestFit="1" customWidth="1"/>
    <col min="6668" max="6914" width="30.7109375" style="5"/>
    <col min="6915" max="6915" width="5.42578125" style="5" customWidth="1"/>
    <col min="6916" max="6916" width="14.85546875" style="5" bestFit="1" customWidth="1"/>
    <col min="6917" max="6917" width="10" style="5" bestFit="1" customWidth="1"/>
    <col min="6918" max="6918" width="2.28515625" style="5" customWidth="1"/>
    <col min="6919" max="6919" width="58.7109375" style="5" bestFit="1" customWidth="1"/>
    <col min="6920" max="6920" width="4.140625" style="5" bestFit="1" customWidth="1"/>
    <col min="6921" max="6921" width="3.7109375" style="5" customWidth="1"/>
    <col min="6922" max="6922" width="58.7109375" style="5" bestFit="1" customWidth="1"/>
    <col min="6923" max="6923" width="4.140625" style="5" bestFit="1" customWidth="1"/>
    <col min="6924" max="7170" width="30.7109375" style="5"/>
    <col min="7171" max="7171" width="5.42578125" style="5" customWidth="1"/>
    <col min="7172" max="7172" width="14.85546875" style="5" bestFit="1" customWidth="1"/>
    <col min="7173" max="7173" width="10" style="5" bestFit="1" customWidth="1"/>
    <col min="7174" max="7174" width="2.28515625" style="5" customWidth="1"/>
    <col min="7175" max="7175" width="58.7109375" style="5" bestFit="1" customWidth="1"/>
    <col min="7176" max="7176" width="4.140625" style="5" bestFit="1" customWidth="1"/>
    <col min="7177" max="7177" width="3.7109375" style="5" customWidth="1"/>
    <col min="7178" max="7178" width="58.7109375" style="5" bestFit="1" customWidth="1"/>
    <col min="7179" max="7179" width="4.140625" style="5" bestFit="1" customWidth="1"/>
    <col min="7180" max="7426" width="30.7109375" style="5"/>
    <col min="7427" max="7427" width="5.42578125" style="5" customWidth="1"/>
    <col min="7428" max="7428" width="14.85546875" style="5" bestFit="1" customWidth="1"/>
    <col min="7429" max="7429" width="10" style="5" bestFit="1" customWidth="1"/>
    <col min="7430" max="7430" width="2.28515625" style="5" customWidth="1"/>
    <col min="7431" max="7431" width="58.7109375" style="5" bestFit="1" customWidth="1"/>
    <col min="7432" max="7432" width="4.140625" style="5" bestFit="1" customWidth="1"/>
    <col min="7433" max="7433" width="3.7109375" style="5" customWidth="1"/>
    <col min="7434" max="7434" width="58.7109375" style="5" bestFit="1" customWidth="1"/>
    <col min="7435" max="7435" width="4.140625" style="5" bestFit="1" customWidth="1"/>
    <col min="7436" max="7682" width="30.7109375" style="5"/>
    <col min="7683" max="7683" width="5.42578125" style="5" customWidth="1"/>
    <col min="7684" max="7684" width="14.85546875" style="5" bestFit="1" customWidth="1"/>
    <col min="7685" max="7685" width="10" style="5" bestFit="1" customWidth="1"/>
    <col min="7686" max="7686" width="2.28515625" style="5" customWidth="1"/>
    <col min="7687" max="7687" width="58.7109375" style="5" bestFit="1" customWidth="1"/>
    <col min="7688" max="7688" width="4.140625" style="5" bestFit="1" customWidth="1"/>
    <col min="7689" max="7689" width="3.7109375" style="5" customWidth="1"/>
    <col min="7690" max="7690" width="58.7109375" style="5" bestFit="1" customWidth="1"/>
    <col min="7691" max="7691" width="4.140625" style="5" bestFit="1" customWidth="1"/>
    <col min="7692" max="7938" width="30.7109375" style="5"/>
    <col min="7939" max="7939" width="5.42578125" style="5" customWidth="1"/>
    <col min="7940" max="7940" width="14.85546875" style="5" bestFit="1" customWidth="1"/>
    <col min="7941" max="7941" width="10" style="5" bestFit="1" customWidth="1"/>
    <col min="7942" max="7942" width="2.28515625" style="5" customWidth="1"/>
    <col min="7943" max="7943" width="58.7109375" style="5" bestFit="1" customWidth="1"/>
    <col min="7944" max="7944" width="4.140625" style="5" bestFit="1" customWidth="1"/>
    <col min="7945" max="7945" width="3.7109375" style="5" customWidth="1"/>
    <col min="7946" max="7946" width="58.7109375" style="5" bestFit="1" customWidth="1"/>
    <col min="7947" max="7947" width="4.140625" style="5" bestFit="1" customWidth="1"/>
    <col min="7948" max="8194" width="30.7109375" style="5"/>
    <col min="8195" max="8195" width="5.42578125" style="5" customWidth="1"/>
    <col min="8196" max="8196" width="14.85546875" style="5" bestFit="1" customWidth="1"/>
    <col min="8197" max="8197" width="10" style="5" bestFit="1" customWidth="1"/>
    <col min="8198" max="8198" width="2.28515625" style="5" customWidth="1"/>
    <col min="8199" max="8199" width="58.7109375" style="5" bestFit="1" customWidth="1"/>
    <col min="8200" max="8200" width="4.140625" style="5" bestFit="1" customWidth="1"/>
    <col min="8201" max="8201" width="3.7109375" style="5" customWidth="1"/>
    <col min="8202" max="8202" width="58.7109375" style="5" bestFit="1" customWidth="1"/>
    <col min="8203" max="8203" width="4.140625" style="5" bestFit="1" customWidth="1"/>
    <col min="8204" max="8450" width="30.7109375" style="5"/>
    <col min="8451" max="8451" width="5.42578125" style="5" customWidth="1"/>
    <col min="8452" max="8452" width="14.85546875" style="5" bestFit="1" customWidth="1"/>
    <col min="8453" max="8453" width="10" style="5" bestFit="1" customWidth="1"/>
    <col min="8454" max="8454" width="2.28515625" style="5" customWidth="1"/>
    <col min="8455" max="8455" width="58.7109375" style="5" bestFit="1" customWidth="1"/>
    <col min="8456" max="8456" width="4.140625" style="5" bestFit="1" customWidth="1"/>
    <col min="8457" max="8457" width="3.7109375" style="5" customWidth="1"/>
    <col min="8458" max="8458" width="58.7109375" style="5" bestFit="1" customWidth="1"/>
    <col min="8459" max="8459" width="4.140625" style="5" bestFit="1" customWidth="1"/>
    <col min="8460" max="8706" width="30.7109375" style="5"/>
    <col min="8707" max="8707" width="5.42578125" style="5" customWidth="1"/>
    <col min="8708" max="8708" width="14.85546875" style="5" bestFit="1" customWidth="1"/>
    <col min="8709" max="8709" width="10" style="5" bestFit="1" customWidth="1"/>
    <col min="8710" max="8710" width="2.28515625" style="5" customWidth="1"/>
    <col min="8711" max="8711" width="58.7109375" style="5" bestFit="1" customWidth="1"/>
    <col min="8712" max="8712" width="4.140625" style="5" bestFit="1" customWidth="1"/>
    <col min="8713" max="8713" width="3.7109375" style="5" customWidth="1"/>
    <col min="8714" max="8714" width="58.7109375" style="5" bestFit="1" customWidth="1"/>
    <col min="8715" max="8715" width="4.140625" style="5" bestFit="1" customWidth="1"/>
    <col min="8716" max="8962" width="30.7109375" style="5"/>
    <col min="8963" max="8963" width="5.42578125" style="5" customWidth="1"/>
    <col min="8964" max="8964" width="14.85546875" style="5" bestFit="1" customWidth="1"/>
    <col min="8965" max="8965" width="10" style="5" bestFit="1" customWidth="1"/>
    <col min="8966" max="8966" width="2.28515625" style="5" customWidth="1"/>
    <col min="8967" max="8967" width="58.7109375" style="5" bestFit="1" customWidth="1"/>
    <col min="8968" max="8968" width="4.140625" style="5" bestFit="1" customWidth="1"/>
    <col min="8969" max="8969" width="3.7109375" style="5" customWidth="1"/>
    <col min="8970" max="8970" width="58.7109375" style="5" bestFit="1" customWidth="1"/>
    <col min="8971" max="8971" width="4.140625" style="5" bestFit="1" customWidth="1"/>
    <col min="8972" max="9218" width="30.7109375" style="5"/>
    <col min="9219" max="9219" width="5.42578125" style="5" customWidth="1"/>
    <col min="9220" max="9220" width="14.85546875" style="5" bestFit="1" customWidth="1"/>
    <col min="9221" max="9221" width="10" style="5" bestFit="1" customWidth="1"/>
    <col min="9222" max="9222" width="2.28515625" style="5" customWidth="1"/>
    <col min="9223" max="9223" width="58.7109375" style="5" bestFit="1" customWidth="1"/>
    <col min="9224" max="9224" width="4.140625" style="5" bestFit="1" customWidth="1"/>
    <col min="9225" max="9225" width="3.7109375" style="5" customWidth="1"/>
    <col min="9226" max="9226" width="58.7109375" style="5" bestFit="1" customWidth="1"/>
    <col min="9227" max="9227" width="4.140625" style="5" bestFit="1" customWidth="1"/>
    <col min="9228" max="9474" width="30.7109375" style="5"/>
    <col min="9475" max="9475" width="5.42578125" style="5" customWidth="1"/>
    <col min="9476" max="9476" width="14.85546875" style="5" bestFit="1" customWidth="1"/>
    <col min="9477" max="9477" width="10" style="5" bestFit="1" customWidth="1"/>
    <col min="9478" max="9478" width="2.28515625" style="5" customWidth="1"/>
    <col min="9479" max="9479" width="58.7109375" style="5" bestFit="1" customWidth="1"/>
    <col min="9480" max="9480" width="4.140625" style="5" bestFit="1" customWidth="1"/>
    <col min="9481" max="9481" width="3.7109375" style="5" customWidth="1"/>
    <col min="9482" max="9482" width="58.7109375" style="5" bestFit="1" customWidth="1"/>
    <col min="9483" max="9483" width="4.140625" style="5" bestFit="1" customWidth="1"/>
    <col min="9484" max="9730" width="30.7109375" style="5"/>
    <col min="9731" max="9731" width="5.42578125" style="5" customWidth="1"/>
    <col min="9732" max="9732" width="14.85546875" style="5" bestFit="1" customWidth="1"/>
    <col min="9733" max="9733" width="10" style="5" bestFit="1" customWidth="1"/>
    <col min="9734" max="9734" width="2.28515625" style="5" customWidth="1"/>
    <col min="9735" max="9735" width="58.7109375" style="5" bestFit="1" customWidth="1"/>
    <col min="9736" max="9736" width="4.140625" style="5" bestFit="1" customWidth="1"/>
    <col min="9737" max="9737" width="3.7109375" style="5" customWidth="1"/>
    <col min="9738" max="9738" width="58.7109375" style="5" bestFit="1" customWidth="1"/>
    <col min="9739" max="9739" width="4.140625" style="5" bestFit="1" customWidth="1"/>
    <col min="9740" max="9986" width="30.7109375" style="5"/>
    <col min="9987" max="9987" width="5.42578125" style="5" customWidth="1"/>
    <col min="9988" max="9988" width="14.85546875" style="5" bestFit="1" customWidth="1"/>
    <col min="9989" max="9989" width="10" style="5" bestFit="1" customWidth="1"/>
    <col min="9990" max="9990" width="2.28515625" style="5" customWidth="1"/>
    <col min="9991" max="9991" width="58.7109375" style="5" bestFit="1" customWidth="1"/>
    <col min="9992" max="9992" width="4.140625" style="5" bestFit="1" customWidth="1"/>
    <col min="9993" max="9993" width="3.7109375" style="5" customWidth="1"/>
    <col min="9994" max="9994" width="58.7109375" style="5" bestFit="1" customWidth="1"/>
    <col min="9995" max="9995" width="4.140625" style="5" bestFit="1" customWidth="1"/>
    <col min="9996" max="10242" width="30.7109375" style="5"/>
    <col min="10243" max="10243" width="5.42578125" style="5" customWidth="1"/>
    <col min="10244" max="10244" width="14.85546875" style="5" bestFit="1" customWidth="1"/>
    <col min="10245" max="10245" width="10" style="5" bestFit="1" customWidth="1"/>
    <col min="10246" max="10246" width="2.28515625" style="5" customWidth="1"/>
    <col min="10247" max="10247" width="58.7109375" style="5" bestFit="1" customWidth="1"/>
    <col min="10248" max="10248" width="4.140625" style="5" bestFit="1" customWidth="1"/>
    <col min="10249" max="10249" width="3.7109375" style="5" customWidth="1"/>
    <col min="10250" max="10250" width="58.7109375" style="5" bestFit="1" customWidth="1"/>
    <col min="10251" max="10251" width="4.140625" style="5" bestFit="1" customWidth="1"/>
    <col min="10252" max="10498" width="30.7109375" style="5"/>
    <col min="10499" max="10499" width="5.42578125" style="5" customWidth="1"/>
    <col min="10500" max="10500" width="14.85546875" style="5" bestFit="1" customWidth="1"/>
    <col min="10501" max="10501" width="10" style="5" bestFit="1" customWidth="1"/>
    <col min="10502" max="10502" width="2.28515625" style="5" customWidth="1"/>
    <col min="10503" max="10503" width="58.7109375" style="5" bestFit="1" customWidth="1"/>
    <col min="10504" max="10504" width="4.140625" style="5" bestFit="1" customWidth="1"/>
    <col min="10505" max="10505" width="3.7109375" style="5" customWidth="1"/>
    <col min="10506" max="10506" width="58.7109375" style="5" bestFit="1" customWidth="1"/>
    <col min="10507" max="10507" width="4.140625" style="5" bestFit="1" customWidth="1"/>
    <col min="10508" max="10754" width="30.7109375" style="5"/>
    <col min="10755" max="10755" width="5.42578125" style="5" customWidth="1"/>
    <col min="10756" max="10756" width="14.85546875" style="5" bestFit="1" customWidth="1"/>
    <col min="10757" max="10757" width="10" style="5" bestFit="1" customWidth="1"/>
    <col min="10758" max="10758" width="2.28515625" style="5" customWidth="1"/>
    <col min="10759" max="10759" width="58.7109375" style="5" bestFit="1" customWidth="1"/>
    <col min="10760" max="10760" width="4.140625" style="5" bestFit="1" customWidth="1"/>
    <col min="10761" max="10761" width="3.7109375" style="5" customWidth="1"/>
    <col min="10762" max="10762" width="58.7109375" style="5" bestFit="1" customWidth="1"/>
    <col min="10763" max="10763" width="4.140625" style="5" bestFit="1" customWidth="1"/>
    <col min="10764" max="11010" width="30.7109375" style="5"/>
    <col min="11011" max="11011" width="5.42578125" style="5" customWidth="1"/>
    <col min="11012" max="11012" width="14.85546875" style="5" bestFit="1" customWidth="1"/>
    <col min="11013" max="11013" width="10" style="5" bestFit="1" customWidth="1"/>
    <col min="11014" max="11014" width="2.28515625" style="5" customWidth="1"/>
    <col min="11015" max="11015" width="58.7109375" style="5" bestFit="1" customWidth="1"/>
    <col min="11016" max="11016" width="4.140625" style="5" bestFit="1" customWidth="1"/>
    <col min="11017" max="11017" width="3.7109375" style="5" customWidth="1"/>
    <col min="11018" max="11018" width="58.7109375" style="5" bestFit="1" customWidth="1"/>
    <col min="11019" max="11019" width="4.140625" style="5" bestFit="1" customWidth="1"/>
    <col min="11020" max="11266" width="30.7109375" style="5"/>
    <col min="11267" max="11267" width="5.42578125" style="5" customWidth="1"/>
    <col min="11268" max="11268" width="14.85546875" style="5" bestFit="1" customWidth="1"/>
    <col min="11269" max="11269" width="10" style="5" bestFit="1" customWidth="1"/>
    <col min="11270" max="11270" width="2.28515625" style="5" customWidth="1"/>
    <col min="11271" max="11271" width="58.7109375" style="5" bestFit="1" customWidth="1"/>
    <col min="11272" max="11272" width="4.140625" style="5" bestFit="1" customWidth="1"/>
    <col min="11273" max="11273" width="3.7109375" style="5" customWidth="1"/>
    <col min="11274" max="11274" width="58.7109375" style="5" bestFit="1" customWidth="1"/>
    <col min="11275" max="11275" width="4.140625" style="5" bestFit="1" customWidth="1"/>
    <col min="11276" max="11522" width="30.7109375" style="5"/>
    <col min="11523" max="11523" width="5.42578125" style="5" customWidth="1"/>
    <col min="11524" max="11524" width="14.85546875" style="5" bestFit="1" customWidth="1"/>
    <col min="11525" max="11525" width="10" style="5" bestFit="1" customWidth="1"/>
    <col min="11526" max="11526" width="2.28515625" style="5" customWidth="1"/>
    <col min="11527" max="11527" width="58.7109375" style="5" bestFit="1" customWidth="1"/>
    <col min="11528" max="11528" width="4.140625" style="5" bestFit="1" customWidth="1"/>
    <col min="11529" max="11529" width="3.7109375" style="5" customWidth="1"/>
    <col min="11530" max="11530" width="58.7109375" style="5" bestFit="1" customWidth="1"/>
    <col min="11531" max="11531" width="4.140625" style="5" bestFit="1" customWidth="1"/>
    <col min="11532" max="11778" width="30.7109375" style="5"/>
    <col min="11779" max="11779" width="5.42578125" style="5" customWidth="1"/>
    <col min="11780" max="11780" width="14.85546875" style="5" bestFit="1" customWidth="1"/>
    <col min="11781" max="11781" width="10" style="5" bestFit="1" customWidth="1"/>
    <col min="11782" max="11782" width="2.28515625" style="5" customWidth="1"/>
    <col min="11783" max="11783" width="58.7109375" style="5" bestFit="1" customWidth="1"/>
    <col min="11784" max="11784" width="4.140625" style="5" bestFit="1" customWidth="1"/>
    <col min="11785" max="11785" width="3.7109375" style="5" customWidth="1"/>
    <col min="11786" max="11786" width="58.7109375" style="5" bestFit="1" customWidth="1"/>
    <col min="11787" max="11787" width="4.140625" style="5" bestFit="1" customWidth="1"/>
    <col min="11788" max="12034" width="30.7109375" style="5"/>
    <col min="12035" max="12035" width="5.42578125" style="5" customWidth="1"/>
    <col min="12036" max="12036" width="14.85546875" style="5" bestFit="1" customWidth="1"/>
    <col min="12037" max="12037" width="10" style="5" bestFit="1" customWidth="1"/>
    <col min="12038" max="12038" width="2.28515625" style="5" customWidth="1"/>
    <col min="12039" max="12039" width="58.7109375" style="5" bestFit="1" customWidth="1"/>
    <col min="12040" max="12040" width="4.140625" style="5" bestFit="1" customWidth="1"/>
    <col min="12041" max="12041" width="3.7109375" style="5" customWidth="1"/>
    <col min="12042" max="12042" width="58.7109375" style="5" bestFit="1" customWidth="1"/>
    <col min="12043" max="12043" width="4.140625" style="5" bestFit="1" customWidth="1"/>
    <col min="12044" max="12290" width="30.7109375" style="5"/>
    <col min="12291" max="12291" width="5.42578125" style="5" customWidth="1"/>
    <col min="12292" max="12292" width="14.85546875" style="5" bestFit="1" customWidth="1"/>
    <col min="12293" max="12293" width="10" style="5" bestFit="1" customWidth="1"/>
    <col min="12294" max="12294" width="2.28515625" style="5" customWidth="1"/>
    <col min="12295" max="12295" width="58.7109375" style="5" bestFit="1" customWidth="1"/>
    <col min="12296" max="12296" width="4.140625" style="5" bestFit="1" customWidth="1"/>
    <col min="12297" max="12297" width="3.7109375" style="5" customWidth="1"/>
    <col min="12298" max="12298" width="58.7109375" style="5" bestFit="1" customWidth="1"/>
    <col min="12299" max="12299" width="4.140625" style="5" bestFit="1" customWidth="1"/>
    <col min="12300" max="12546" width="30.7109375" style="5"/>
    <col min="12547" max="12547" width="5.42578125" style="5" customWidth="1"/>
    <col min="12548" max="12548" width="14.85546875" style="5" bestFit="1" customWidth="1"/>
    <col min="12549" max="12549" width="10" style="5" bestFit="1" customWidth="1"/>
    <col min="12550" max="12550" width="2.28515625" style="5" customWidth="1"/>
    <col min="12551" max="12551" width="58.7109375" style="5" bestFit="1" customWidth="1"/>
    <col min="12552" max="12552" width="4.140625" style="5" bestFit="1" customWidth="1"/>
    <col min="12553" max="12553" width="3.7109375" style="5" customWidth="1"/>
    <col min="12554" max="12554" width="58.7109375" style="5" bestFit="1" customWidth="1"/>
    <col min="12555" max="12555" width="4.140625" style="5" bestFit="1" customWidth="1"/>
    <col min="12556" max="12802" width="30.7109375" style="5"/>
    <col min="12803" max="12803" width="5.42578125" style="5" customWidth="1"/>
    <col min="12804" max="12804" width="14.85546875" style="5" bestFit="1" customWidth="1"/>
    <col min="12805" max="12805" width="10" style="5" bestFit="1" customWidth="1"/>
    <col min="12806" max="12806" width="2.28515625" style="5" customWidth="1"/>
    <col min="12807" max="12807" width="58.7109375" style="5" bestFit="1" customWidth="1"/>
    <col min="12808" max="12808" width="4.140625" style="5" bestFit="1" customWidth="1"/>
    <col min="12809" max="12809" width="3.7109375" style="5" customWidth="1"/>
    <col min="12810" max="12810" width="58.7109375" style="5" bestFit="1" customWidth="1"/>
    <col min="12811" max="12811" width="4.140625" style="5" bestFit="1" customWidth="1"/>
    <col min="12812" max="13058" width="30.7109375" style="5"/>
    <col min="13059" max="13059" width="5.42578125" style="5" customWidth="1"/>
    <col min="13060" max="13060" width="14.85546875" style="5" bestFit="1" customWidth="1"/>
    <col min="13061" max="13061" width="10" style="5" bestFit="1" customWidth="1"/>
    <col min="13062" max="13062" width="2.28515625" style="5" customWidth="1"/>
    <col min="13063" max="13063" width="58.7109375" style="5" bestFit="1" customWidth="1"/>
    <col min="13064" max="13064" width="4.140625" style="5" bestFit="1" customWidth="1"/>
    <col min="13065" max="13065" width="3.7109375" style="5" customWidth="1"/>
    <col min="13066" max="13066" width="58.7109375" style="5" bestFit="1" customWidth="1"/>
    <col min="13067" max="13067" width="4.140625" style="5" bestFit="1" customWidth="1"/>
    <col min="13068" max="13314" width="30.7109375" style="5"/>
    <col min="13315" max="13315" width="5.42578125" style="5" customWidth="1"/>
    <col min="13316" max="13316" width="14.85546875" style="5" bestFit="1" customWidth="1"/>
    <col min="13317" max="13317" width="10" style="5" bestFit="1" customWidth="1"/>
    <col min="13318" max="13318" width="2.28515625" style="5" customWidth="1"/>
    <col min="13319" max="13319" width="58.7109375" style="5" bestFit="1" customWidth="1"/>
    <col min="13320" max="13320" width="4.140625" style="5" bestFit="1" customWidth="1"/>
    <col min="13321" max="13321" width="3.7109375" style="5" customWidth="1"/>
    <col min="13322" max="13322" width="58.7109375" style="5" bestFit="1" customWidth="1"/>
    <col min="13323" max="13323" width="4.140625" style="5" bestFit="1" customWidth="1"/>
    <col min="13324" max="13570" width="30.7109375" style="5"/>
    <col min="13571" max="13571" width="5.42578125" style="5" customWidth="1"/>
    <col min="13572" max="13572" width="14.85546875" style="5" bestFit="1" customWidth="1"/>
    <col min="13573" max="13573" width="10" style="5" bestFit="1" customWidth="1"/>
    <col min="13574" max="13574" width="2.28515625" style="5" customWidth="1"/>
    <col min="13575" max="13575" width="58.7109375" style="5" bestFit="1" customWidth="1"/>
    <col min="13576" max="13576" width="4.140625" style="5" bestFit="1" customWidth="1"/>
    <col min="13577" max="13577" width="3.7109375" style="5" customWidth="1"/>
    <col min="13578" max="13578" width="58.7109375" style="5" bestFit="1" customWidth="1"/>
    <col min="13579" max="13579" width="4.140625" style="5" bestFit="1" customWidth="1"/>
    <col min="13580" max="13826" width="30.7109375" style="5"/>
    <col min="13827" max="13827" width="5.42578125" style="5" customWidth="1"/>
    <col min="13828" max="13828" width="14.85546875" style="5" bestFit="1" customWidth="1"/>
    <col min="13829" max="13829" width="10" style="5" bestFit="1" customWidth="1"/>
    <col min="13830" max="13830" width="2.28515625" style="5" customWidth="1"/>
    <col min="13831" max="13831" width="58.7109375" style="5" bestFit="1" customWidth="1"/>
    <col min="13832" max="13832" width="4.140625" style="5" bestFit="1" customWidth="1"/>
    <col min="13833" max="13833" width="3.7109375" style="5" customWidth="1"/>
    <col min="13834" max="13834" width="58.7109375" style="5" bestFit="1" customWidth="1"/>
    <col min="13835" max="13835" width="4.140625" style="5" bestFit="1" customWidth="1"/>
    <col min="13836" max="14082" width="30.7109375" style="5"/>
    <col min="14083" max="14083" width="5.42578125" style="5" customWidth="1"/>
    <col min="14084" max="14084" width="14.85546875" style="5" bestFit="1" customWidth="1"/>
    <col min="14085" max="14085" width="10" style="5" bestFit="1" customWidth="1"/>
    <col min="14086" max="14086" width="2.28515625" style="5" customWidth="1"/>
    <col min="14087" max="14087" width="58.7109375" style="5" bestFit="1" customWidth="1"/>
    <col min="14088" max="14088" width="4.140625" style="5" bestFit="1" customWidth="1"/>
    <col min="14089" max="14089" width="3.7109375" style="5" customWidth="1"/>
    <col min="14090" max="14090" width="58.7109375" style="5" bestFit="1" customWidth="1"/>
    <col min="14091" max="14091" width="4.140625" style="5" bestFit="1" customWidth="1"/>
    <col min="14092" max="14338" width="30.7109375" style="5"/>
    <col min="14339" max="14339" width="5.42578125" style="5" customWidth="1"/>
    <col min="14340" max="14340" width="14.85546875" style="5" bestFit="1" customWidth="1"/>
    <col min="14341" max="14341" width="10" style="5" bestFit="1" customWidth="1"/>
    <col min="14342" max="14342" width="2.28515625" style="5" customWidth="1"/>
    <col min="14343" max="14343" width="58.7109375" style="5" bestFit="1" customWidth="1"/>
    <col min="14344" max="14344" width="4.140625" style="5" bestFit="1" customWidth="1"/>
    <col min="14345" max="14345" width="3.7109375" style="5" customWidth="1"/>
    <col min="14346" max="14346" width="58.7109375" style="5" bestFit="1" customWidth="1"/>
    <col min="14347" max="14347" width="4.140625" style="5" bestFit="1" customWidth="1"/>
    <col min="14348" max="14594" width="30.7109375" style="5"/>
    <col min="14595" max="14595" width="5.42578125" style="5" customWidth="1"/>
    <col min="14596" max="14596" width="14.85546875" style="5" bestFit="1" customWidth="1"/>
    <col min="14597" max="14597" width="10" style="5" bestFit="1" customWidth="1"/>
    <col min="14598" max="14598" width="2.28515625" style="5" customWidth="1"/>
    <col min="14599" max="14599" width="58.7109375" style="5" bestFit="1" customWidth="1"/>
    <col min="14600" max="14600" width="4.140625" style="5" bestFit="1" customWidth="1"/>
    <col min="14601" max="14601" width="3.7109375" style="5" customWidth="1"/>
    <col min="14602" max="14602" width="58.7109375" style="5" bestFit="1" customWidth="1"/>
    <col min="14603" max="14603" width="4.140625" style="5" bestFit="1" customWidth="1"/>
    <col min="14604" max="14850" width="30.7109375" style="5"/>
    <col min="14851" max="14851" width="5.42578125" style="5" customWidth="1"/>
    <col min="14852" max="14852" width="14.85546875" style="5" bestFit="1" customWidth="1"/>
    <col min="14853" max="14853" width="10" style="5" bestFit="1" customWidth="1"/>
    <col min="14854" max="14854" width="2.28515625" style="5" customWidth="1"/>
    <col min="14855" max="14855" width="58.7109375" style="5" bestFit="1" customWidth="1"/>
    <col min="14856" max="14856" width="4.140625" style="5" bestFit="1" customWidth="1"/>
    <col min="14857" max="14857" width="3.7109375" style="5" customWidth="1"/>
    <col min="14858" max="14858" width="58.7109375" style="5" bestFit="1" customWidth="1"/>
    <col min="14859" max="14859" width="4.140625" style="5" bestFit="1" customWidth="1"/>
    <col min="14860" max="15106" width="30.7109375" style="5"/>
    <col min="15107" max="15107" width="5.42578125" style="5" customWidth="1"/>
    <col min="15108" max="15108" width="14.85546875" style="5" bestFit="1" customWidth="1"/>
    <col min="15109" max="15109" width="10" style="5" bestFit="1" customWidth="1"/>
    <col min="15110" max="15110" width="2.28515625" style="5" customWidth="1"/>
    <col min="15111" max="15111" width="58.7109375" style="5" bestFit="1" customWidth="1"/>
    <col min="15112" max="15112" width="4.140625" style="5" bestFit="1" customWidth="1"/>
    <col min="15113" max="15113" width="3.7109375" style="5" customWidth="1"/>
    <col min="15114" max="15114" width="58.7109375" style="5" bestFit="1" customWidth="1"/>
    <col min="15115" max="15115" width="4.140625" style="5" bestFit="1" customWidth="1"/>
    <col min="15116" max="15362" width="30.7109375" style="5"/>
    <col min="15363" max="15363" width="5.42578125" style="5" customWidth="1"/>
    <col min="15364" max="15364" width="14.85546875" style="5" bestFit="1" customWidth="1"/>
    <col min="15365" max="15365" width="10" style="5" bestFit="1" customWidth="1"/>
    <col min="15366" max="15366" width="2.28515625" style="5" customWidth="1"/>
    <col min="15367" max="15367" width="58.7109375" style="5" bestFit="1" customWidth="1"/>
    <col min="15368" max="15368" width="4.140625" style="5" bestFit="1" customWidth="1"/>
    <col min="15369" max="15369" width="3.7109375" style="5" customWidth="1"/>
    <col min="15370" max="15370" width="58.7109375" style="5" bestFit="1" customWidth="1"/>
    <col min="15371" max="15371" width="4.140625" style="5" bestFit="1" customWidth="1"/>
    <col min="15372" max="15618" width="30.7109375" style="5"/>
    <col min="15619" max="15619" width="5.42578125" style="5" customWidth="1"/>
    <col min="15620" max="15620" width="14.85546875" style="5" bestFit="1" customWidth="1"/>
    <col min="15621" max="15621" width="10" style="5" bestFit="1" customWidth="1"/>
    <col min="15622" max="15622" width="2.28515625" style="5" customWidth="1"/>
    <col min="15623" max="15623" width="58.7109375" style="5" bestFit="1" customWidth="1"/>
    <col min="15624" max="15624" width="4.140625" style="5" bestFit="1" customWidth="1"/>
    <col min="15625" max="15625" width="3.7109375" style="5" customWidth="1"/>
    <col min="15626" max="15626" width="58.7109375" style="5" bestFit="1" customWidth="1"/>
    <col min="15627" max="15627" width="4.140625" style="5" bestFit="1" customWidth="1"/>
    <col min="15628" max="15874" width="30.7109375" style="5"/>
    <col min="15875" max="15875" width="5.42578125" style="5" customWidth="1"/>
    <col min="15876" max="15876" width="14.85546875" style="5" bestFit="1" customWidth="1"/>
    <col min="15877" max="15877" width="10" style="5" bestFit="1" customWidth="1"/>
    <col min="15878" max="15878" width="2.28515625" style="5" customWidth="1"/>
    <col min="15879" max="15879" width="58.7109375" style="5" bestFit="1" customWidth="1"/>
    <col min="15880" max="15880" width="4.140625" style="5" bestFit="1" customWidth="1"/>
    <col min="15881" max="15881" width="3.7109375" style="5" customWidth="1"/>
    <col min="15882" max="15882" width="58.7109375" style="5" bestFit="1" customWidth="1"/>
    <col min="15883" max="15883" width="4.140625" style="5" bestFit="1" customWidth="1"/>
    <col min="15884" max="16130" width="30.7109375" style="5"/>
    <col min="16131" max="16131" width="5.42578125" style="5" customWidth="1"/>
    <col min="16132" max="16132" width="14.85546875" style="5" bestFit="1" customWidth="1"/>
    <col min="16133" max="16133" width="10" style="5" bestFit="1" customWidth="1"/>
    <col min="16134" max="16134" width="2.28515625" style="5" customWidth="1"/>
    <col min="16135" max="16135" width="58.7109375" style="5" bestFit="1" customWidth="1"/>
    <col min="16136" max="16136" width="4.140625" style="5" bestFit="1" customWidth="1"/>
    <col min="16137" max="16137" width="3.7109375" style="5" customWidth="1"/>
    <col min="16138" max="16138" width="58.7109375" style="5" bestFit="1" customWidth="1"/>
    <col min="16139" max="16139" width="4.140625" style="5" bestFit="1" customWidth="1"/>
    <col min="16140" max="16384" width="30.7109375" style="5"/>
  </cols>
  <sheetData>
    <row r="1" spans="1:16" s="1" customFormat="1" ht="12.75">
      <c r="A1" s="121" t="s">
        <v>135</v>
      </c>
      <c r="B1" s="121"/>
      <c r="C1" s="121"/>
      <c r="D1" s="121"/>
      <c r="E1" s="121"/>
      <c r="F1" s="121"/>
      <c r="G1" s="92"/>
      <c r="H1" s="4" t="s">
        <v>0</v>
      </c>
      <c r="J1" s="3"/>
      <c r="M1" s="6" t="s">
        <v>195</v>
      </c>
      <c r="N1" s="7"/>
    </row>
    <row r="2" spans="1:16" ht="12.75">
      <c r="A2" s="121"/>
      <c r="B2" s="121"/>
      <c r="C2" s="121"/>
      <c r="D2" s="121"/>
      <c r="E2" s="121"/>
      <c r="F2" s="121"/>
      <c r="G2" s="92"/>
    </row>
    <row r="3" spans="1:16" ht="11.25" customHeight="1">
      <c r="A3" s="9" t="s">
        <v>30</v>
      </c>
      <c r="B3" s="9"/>
      <c r="C3" s="9" t="s">
        <v>144</v>
      </c>
      <c r="D3" s="9" t="s">
        <v>122</v>
      </c>
      <c r="E3" s="9" t="s">
        <v>145</v>
      </c>
      <c r="F3" s="9" t="s">
        <v>146</v>
      </c>
      <c r="G3" s="93"/>
      <c r="H3" s="6" t="s">
        <v>194</v>
      </c>
      <c r="I3" s="7"/>
      <c r="M3" s="9" t="s">
        <v>26</v>
      </c>
      <c r="N3" s="9">
        <v>2013</v>
      </c>
      <c r="O3" s="9">
        <v>2014</v>
      </c>
      <c r="P3" s="9">
        <v>2015</v>
      </c>
    </row>
    <row r="4" spans="1:16" ht="12.75">
      <c r="A4" s="120"/>
      <c r="B4" s="120"/>
      <c r="C4" s="22"/>
      <c r="D4" s="22"/>
      <c r="E4" s="22"/>
      <c r="F4" s="22"/>
      <c r="G4" s="94"/>
      <c r="I4" s="7"/>
      <c r="M4" s="14" t="s">
        <v>27</v>
      </c>
      <c r="N4" s="15" t="s">
        <v>3</v>
      </c>
      <c r="O4" s="15" t="s">
        <v>3</v>
      </c>
      <c r="P4" s="15" t="s">
        <v>3</v>
      </c>
    </row>
    <row r="5" spans="1:16" ht="12.75">
      <c r="A5" s="110" t="s">
        <v>154</v>
      </c>
      <c r="B5" s="110"/>
      <c r="C5" s="120"/>
      <c r="D5" s="120"/>
      <c r="E5" s="120"/>
      <c r="F5" s="120"/>
      <c r="G5" s="95"/>
      <c r="H5" s="9" t="s">
        <v>1</v>
      </c>
      <c r="I5" s="9">
        <v>2013</v>
      </c>
      <c r="J5" s="9">
        <v>2014</v>
      </c>
      <c r="K5" s="9">
        <v>2015</v>
      </c>
      <c r="L5" s="18"/>
      <c r="M5" s="16" t="s">
        <v>28</v>
      </c>
      <c r="N5" s="15" t="s">
        <v>3</v>
      </c>
      <c r="O5" s="15" t="s">
        <v>3</v>
      </c>
      <c r="P5" s="15" t="s">
        <v>3</v>
      </c>
    </row>
    <row r="6" spans="1:16" ht="12.75">
      <c r="A6" s="120"/>
      <c r="B6" s="120"/>
      <c r="C6" s="22"/>
      <c r="D6" s="22"/>
      <c r="E6" s="22"/>
      <c r="F6" s="22"/>
      <c r="G6" s="94"/>
      <c r="H6" s="10" t="s">
        <v>2</v>
      </c>
      <c r="I6" s="11"/>
      <c r="J6" s="11"/>
      <c r="K6" s="11"/>
      <c r="L6" s="19"/>
      <c r="M6" s="16" t="s">
        <v>30</v>
      </c>
      <c r="N6" s="15" t="s">
        <v>3</v>
      </c>
      <c r="O6" s="15" t="s">
        <v>3</v>
      </c>
      <c r="P6" s="15" t="s">
        <v>3</v>
      </c>
    </row>
    <row r="7" spans="1:16" ht="12.75">
      <c r="A7" s="110" t="s">
        <v>162</v>
      </c>
      <c r="B7" s="110"/>
      <c r="C7" s="120"/>
      <c r="D7" s="120"/>
      <c r="E7" s="120"/>
      <c r="F7" s="120"/>
      <c r="G7" s="95"/>
      <c r="H7" s="10" t="s">
        <v>4</v>
      </c>
      <c r="I7" s="12"/>
      <c r="J7" s="12"/>
      <c r="K7" s="12"/>
      <c r="L7" s="20"/>
      <c r="M7" s="16" t="s">
        <v>29</v>
      </c>
      <c r="N7" s="15" t="s">
        <v>3</v>
      </c>
      <c r="O7" s="15" t="s">
        <v>3</v>
      </c>
      <c r="P7" s="15" t="s">
        <v>3</v>
      </c>
    </row>
    <row r="8" spans="1:16" ht="12.75">
      <c r="A8" s="120"/>
      <c r="B8" s="120"/>
      <c r="C8" s="22"/>
      <c r="D8" s="22"/>
      <c r="E8" s="22"/>
      <c r="F8" s="22"/>
      <c r="G8" s="94"/>
      <c r="H8" s="10" t="s">
        <v>5</v>
      </c>
      <c r="I8" s="12"/>
      <c r="J8" s="12"/>
      <c r="K8" s="12"/>
      <c r="L8" s="20"/>
      <c r="M8" s="16" t="s">
        <v>31</v>
      </c>
      <c r="N8" s="15" t="s">
        <v>3</v>
      </c>
      <c r="O8" s="15" t="s">
        <v>3</v>
      </c>
      <c r="P8" s="15" t="s">
        <v>3</v>
      </c>
    </row>
    <row r="9" spans="1:16" ht="12.75">
      <c r="A9" s="113" t="s">
        <v>77</v>
      </c>
      <c r="B9" s="113"/>
      <c r="C9" s="22"/>
      <c r="D9" s="22"/>
      <c r="E9" s="22"/>
      <c r="F9" s="22"/>
      <c r="G9" s="94"/>
      <c r="H9" s="10" t="s">
        <v>6</v>
      </c>
      <c r="I9" s="12"/>
      <c r="J9" s="12"/>
      <c r="K9" s="12"/>
      <c r="L9" s="20"/>
      <c r="M9" s="16" t="s">
        <v>32</v>
      </c>
      <c r="N9" s="15" t="s">
        <v>3</v>
      </c>
      <c r="O9" s="15" t="s">
        <v>3</v>
      </c>
      <c r="P9" s="15" t="s">
        <v>3</v>
      </c>
    </row>
    <row r="10" spans="1:16">
      <c r="H10" s="10" t="s">
        <v>8</v>
      </c>
      <c r="I10" s="11"/>
      <c r="J10" s="11"/>
      <c r="K10" s="11"/>
      <c r="L10" s="19"/>
      <c r="M10" s="14" t="s">
        <v>33</v>
      </c>
      <c r="N10" s="15" t="s">
        <v>3</v>
      </c>
      <c r="O10" s="15" t="s">
        <v>3</v>
      </c>
      <c r="P10" s="15" t="s">
        <v>3</v>
      </c>
    </row>
    <row r="11" spans="1:16">
      <c r="H11" s="10" t="s">
        <v>9</v>
      </c>
      <c r="I11" s="11"/>
      <c r="J11" s="11"/>
      <c r="K11" s="11"/>
      <c r="L11" s="19"/>
      <c r="M11" s="16" t="s">
        <v>34</v>
      </c>
      <c r="N11" s="15" t="s">
        <v>3</v>
      </c>
      <c r="O11" s="15" t="s">
        <v>3</v>
      </c>
      <c r="P11" s="15" t="s">
        <v>3</v>
      </c>
    </row>
    <row r="12" spans="1:16">
      <c r="H12" s="10" t="s">
        <v>10</v>
      </c>
      <c r="I12" s="11"/>
      <c r="J12" s="11"/>
      <c r="K12" s="11"/>
      <c r="L12" s="19"/>
      <c r="M12" s="16" t="s">
        <v>35</v>
      </c>
      <c r="N12" s="15" t="s">
        <v>3</v>
      </c>
      <c r="O12" s="15" t="s">
        <v>3</v>
      </c>
      <c r="P12" s="15" t="s">
        <v>3</v>
      </c>
    </row>
    <row r="13" spans="1:16">
      <c r="H13" s="10" t="s">
        <v>11</v>
      </c>
      <c r="I13" s="11" t="s">
        <v>3</v>
      </c>
      <c r="J13" s="11" t="s">
        <v>3</v>
      </c>
      <c r="K13" s="11" t="s">
        <v>3</v>
      </c>
      <c r="L13" s="19"/>
      <c r="M13" s="16" t="s">
        <v>38</v>
      </c>
      <c r="N13" s="15" t="s">
        <v>3</v>
      </c>
      <c r="O13" s="15" t="s">
        <v>3</v>
      </c>
      <c r="P13" s="15" t="s">
        <v>3</v>
      </c>
    </row>
    <row r="14" spans="1:16">
      <c r="H14" s="10" t="s">
        <v>12</v>
      </c>
      <c r="I14" s="11" t="s">
        <v>3</v>
      </c>
      <c r="J14" s="11" t="s">
        <v>3</v>
      </c>
      <c r="K14" s="11" t="s">
        <v>3</v>
      </c>
      <c r="L14" s="19"/>
      <c r="M14" s="16" t="s">
        <v>36</v>
      </c>
      <c r="N14" s="15" t="s">
        <v>3</v>
      </c>
      <c r="O14" s="15" t="s">
        <v>3</v>
      </c>
      <c r="P14" s="15" t="s">
        <v>3</v>
      </c>
    </row>
    <row r="15" spans="1:16">
      <c r="H15" s="10" t="s">
        <v>13</v>
      </c>
      <c r="I15" s="11" t="s">
        <v>3</v>
      </c>
      <c r="J15" s="11" t="s">
        <v>3</v>
      </c>
      <c r="K15" s="11" t="s">
        <v>3</v>
      </c>
      <c r="L15" s="19"/>
      <c r="M15" s="16" t="s">
        <v>32</v>
      </c>
      <c r="N15" s="15" t="s">
        <v>3</v>
      </c>
      <c r="O15" s="15" t="s">
        <v>3</v>
      </c>
      <c r="P15" s="15" t="s">
        <v>3</v>
      </c>
    </row>
    <row r="16" spans="1:16">
      <c r="H16" s="10" t="s">
        <v>14</v>
      </c>
      <c r="I16" s="11" t="s">
        <v>3</v>
      </c>
      <c r="J16" s="11" t="s">
        <v>3</v>
      </c>
      <c r="K16" s="11" t="s">
        <v>3</v>
      </c>
      <c r="L16" s="19"/>
      <c r="M16" s="16" t="s">
        <v>41</v>
      </c>
      <c r="N16" s="15" t="s">
        <v>3</v>
      </c>
      <c r="O16" s="15" t="s">
        <v>3</v>
      </c>
      <c r="P16" s="15" t="s">
        <v>3</v>
      </c>
    </row>
    <row r="17" spans="8:16">
      <c r="H17" s="10" t="s">
        <v>16</v>
      </c>
      <c r="I17" s="11" t="s">
        <v>3</v>
      </c>
      <c r="J17" s="11" t="s">
        <v>3</v>
      </c>
      <c r="K17" s="11" t="s">
        <v>3</v>
      </c>
      <c r="L17" s="19"/>
      <c r="M17" s="16" t="s">
        <v>37</v>
      </c>
      <c r="N17" s="15" t="s">
        <v>3</v>
      </c>
      <c r="O17" s="15" t="s">
        <v>3</v>
      </c>
      <c r="P17" s="15" t="s">
        <v>3</v>
      </c>
    </row>
    <row r="18" spans="8:16">
      <c r="H18" s="10" t="s">
        <v>15</v>
      </c>
      <c r="I18" s="11" t="s">
        <v>3</v>
      </c>
      <c r="J18" s="11" t="s">
        <v>3</v>
      </c>
      <c r="K18" s="11" t="s">
        <v>3</v>
      </c>
      <c r="L18" s="19"/>
      <c r="M18" s="16" t="s">
        <v>43</v>
      </c>
      <c r="N18" s="15" t="s">
        <v>3</v>
      </c>
      <c r="O18" s="15" t="s">
        <v>3</v>
      </c>
      <c r="P18" s="15" t="s">
        <v>3</v>
      </c>
    </row>
    <row r="19" spans="8:16">
      <c r="H19" s="10" t="s">
        <v>17</v>
      </c>
      <c r="I19" s="11" t="s">
        <v>3</v>
      </c>
      <c r="J19" s="11" t="s">
        <v>3</v>
      </c>
      <c r="K19" s="11" t="s">
        <v>3</v>
      </c>
      <c r="L19" s="19"/>
      <c r="M19" s="16" t="s">
        <v>39</v>
      </c>
      <c r="N19" s="15" t="s">
        <v>3</v>
      </c>
      <c r="O19" s="15" t="s">
        <v>3</v>
      </c>
      <c r="P19" s="15" t="s">
        <v>3</v>
      </c>
    </row>
    <row r="20" spans="8:16" ht="31.5" customHeight="1">
      <c r="H20" s="8" t="s">
        <v>18</v>
      </c>
      <c r="I20" s="11" t="s">
        <v>3</v>
      </c>
      <c r="J20" s="11" t="s">
        <v>3</v>
      </c>
      <c r="K20" s="11" t="s">
        <v>3</v>
      </c>
      <c r="L20" s="19"/>
      <c r="M20" s="13" t="s">
        <v>40</v>
      </c>
      <c r="N20" s="15" t="s">
        <v>3</v>
      </c>
      <c r="O20" s="15" t="s">
        <v>3</v>
      </c>
      <c r="P20" s="15" t="s">
        <v>3</v>
      </c>
    </row>
    <row r="21" spans="8:16">
      <c r="H21" s="10" t="s">
        <v>19</v>
      </c>
      <c r="I21" s="11" t="s">
        <v>3</v>
      </c>
      <c r="J21" s="11" t="s">
        <v>3</v>
      </c>
      <c r="K21" s="11" t="s">
        <v>3</v>
      </c>
      <c r="L21" s="19"/>
      <c r="M21" s="9" t="s">
        <v>45</v>
      </c>
      <c r="N21" s="9"/>
      <c r="O21" s="9"/>
      <c r="P21" s="9"/>
    </row>
    <row r="22" spans="8:16" ht="26.25" customHeight="1">
      <c r="H22" s="8" t="s">
        <v>20</v>
      </c>
      <c r="I22" s="11"/>
      <c r="J22" s="11"/>
      <c r="K22" s="11"/>
      <c r="L22" s="19"/>
      <c r="M22" s="10" t="s">
        <v>42</v>
      </c>
      <c r="N22" s="15" t="s">
        <v>3</v>
      </c>
      <c r="O22" s="15" t="s">
        <v>3</v>
      </c>
      <c r="P22" s="15" t="s">
        <v>3</v>
      </c>
    </row>
    <row r="23" spans="8:16" ht="16.5" customHeight="1">
      <c r="H23" s="10" t="s">
        <v>22</v>
      </c>
      <c r="I23" s="11"/>
      <c r="J23" s="11"/>
      <c r="K23" s="11"/>
      <c r="L23" s="19"/>
      <c r="M23" s="10" t="s">
        <v>47</v>
      </c>
      <c r="N23" s="15" t="s">
        <v>3</v>
      </c>
      <c r="O23" s="15" t="s">
        <v>3</v>
      </c>
      <c r="P23" s="15" t="s">
        <v>3</v>
      </c>
    </row>
    <row r="24" spans="8:16">
      <c r="H24" s="10" t="s">
        <v>24</v>
      </c>
      <c r="I24" s="11"/>
      <c r="J24" s="11"/>
      <c r="K24" s="11"/>
      <c r="L24" s="19"/>
      <c r="M24" s="10" t="s">
        <v>44</v>
      </c>
      <c r="N24" s="15" t="s">
        <v>3</v>
      </c>
      <c r="O24" s="15" t="s">
        <v>3</v>
      </c>
      <c r="P24" s="15" t="s">
        <v>3</v>
      </c>
    </row>
    <row r="25" spans="8:16">
      <c r="H25" s="13" t="s">
        <v>21</v>
      </c>
      <c r="I25" s="11"/>
      <c r="J25" s="11"/>
      <c r="K25" s="11"/>
      <c r="L25" s="19"/>
      <c r="M25" s="10" t="s">
        <v>49</v>
      </c>
      <c r="N25" s="15" t="s">
        <v>3</v>
      </c>
      <c r="O25" s="15" t="s">
        <v>3</v>
      </c>
      <c r="P25" s="15" t="s">
        <v>3</v>
      </c>
    </row>
    <row r="26" spans="8:16">
      <c r="H26" s="10" t="s">
        <v>23</v>
      </c>
      <c r="I26" s="11" t="s">
        <v>3</v>
      </c>
      <c r="J26" s="11" t="s">
        <v>3</v>
      </c>
      <c r="K26" s="11" t="s">
        <v>3</v>
      </c>
      <c r="L26" s="19"/>
      <c r="M26" s="10" t="s">
        <v>51</v>
      </c>
      <c r="N26" s="15" t="s">
        <v>3</v>
      </c>
      <c r="O26" s="15" t="s">
        <v>3</v>
      </c>
      <c r="P26" s="15" t="s">
        <v>3</v>
      </c>
    </row>
    <row r="27" spans="8:16">
      <c r="H27" s="13" t="s">
        <v>25</v>
      </c>
      <c r="I27" s="11" t="s">
        <v>3</v>
      </c>
      <c r="J27" s="11" t="s">
        <v>3</v>
      </c>
      <c r="K27" s="11" t="s">
        <v>3</v>
      </c>
      <c r="L27" s="19"/>
      <c r="M27" s="10" t="s">
        <v>53</v>
      </c>
      <c r="N27" s="17"/>
      <c r="O27" s="17"/>
      <c r="P27" s="17"/>
    </row>
    <row r="28" spans="8:16">
      <c r="I28" s="7"/>
      <c r="M28" s="10" t="s">
        <v>55</v>
      </c>
      <c r="N28" s="17"/>
      <c r="O28" s="17"/>
      <c r="P28" s="17"/>
    </row>
    <row r="29" spans="8:16">
      <c r="M29" s="10" t="s">
        <v>57</v>
      </c>
      <c r="N29" s="17"/>
      <c r="O29" s="17"/>
      <c r="P29" s="17"/>
    </row>
    <row r="30" spans="8:16">
      <c r="M30" s="10" t="s">
        <v>46</v>
      </c>
      <c r="N30" s="17"/>
      <c r="O30" s="17"/>
      <c r="P30" s="17"/>
    </row>
    <row r="31" spans="8:16">
      <c r="M31" s="10" t="s">
        <v>25</v>
      </c>
      <c r="N31" s="15" t="s">
        <v>3</v>
      </c>
      <c r="O31" s="15" t="s">
        <v>3</v>
      </c>
      <c r="P31" s="15" t="s">
        <v>3</v>
      </c>
    </row>
    <row r="32" spans="8:16">
      <c r="M32" s="13" t="s">
        <v>48</v>
      </c>
      <c r="N32" s="15" t="s">
        <v>3</v>
      </c>
      <c r="O32" s="15" t="s">
        <v>3</v>
      </c>
      <c r="P32" s="15" t="s">
        <v>3</v>
      </c>
    </row>
    <row r="33" spans="13:16">
      <c r="M33" s="9" t="s">
        <v>60</v>
      </c>
      <c r="N33" s="9"/>
      <c r="O33" s="9"/>
      <c r="P33" s="9"/>
    </row>
    <row r="34" spans="13:16">
      <c r="M34" s="14" t="s">
        <v>50</v>
      </c>
      <c r="N34" s="15" t="s">
        <v>3</v>
      </c>
      <c r="O34" s="15" t="s">
        <v>3</v>
      </c>
      <c r="P34" s="15" t="s">
        <v>3</v>
      </c>
    </row>
    <row r="35" spans="13:16">
      <c r="M35" s="16" t="s">
        <v>52</v>
      </c>
      <c r="N35" s="15" t="s">
        <v>3</v>
      </c>
      <c r="O35" s="15" t="s">
        <v>3</v>
      </c>
      <c r="P35" s="15" t="s">
        <v>3</v>
      </c>
    </row>
    <row r="36" spans="13:16">
      <c r="M36" s="16" t="s">
        <v>54</v>
      </c>
      <c r="N36" s="15" t="s">
        <v>3</v>
      </c>
      <c r="O36" s="15" t="s">
        <v>3</v>
      </c>
      <c r="P36" s="15" t="s">
        <v>3</v>
      </c>
    </row>
    <row r="37" spans="13:16">
      <c r="M37" s="16" t="s">
        <v>56</v>
      </c>
      <c r="N37" s="15" t="s">
        <v>3</v>
      </c>
      <c r="O37" s="15" t="s">
        <v>3</v>
      </c>
      <c r="P37" s="15" t="s">
        <v>3</v>
      </c>
    </row>
    <row r="38" spans="13:16">
      <c r="M38" s="14" t="s">
        <v>58</v>
      </c>
      <c r="N38" s="15" t="s">
        <v>3</v>
      </c>
      <c r="O38" s="15" t="s">
        <v>3</v>
      </c>
      <c r="P38" s="15" t="s">
        <v>3</v>
      </c>
    </row>
    <row r="39" spans="13:16">
      <c r="M39" s="16" t="s">
        <v>59</v>
      </c>
      <c r="N39" s="15" t="s">
        <v>3</v>
      </c>
      <c r="O39" s="15" t="s">
        <v>3</v>
      </c>
      <c r="P39" s="15" t="s">
        <v>3</v>
      </c>
    </row>
    <row r="40" spans="13:16">
      <c r="M40" s="16" t="s">
        <v>63</v>
      </c>
      <c r="N40" s="15" t="s">
        <v>3</v>
      </c>
      <c r="O40" s="15" t="s">
        <v>3</v>
      </c>
      <c r="P40" s="15" t="s">
        <v>3</v>
      </c>
    </row>
    <row r="41" spans="13:16">
      <c r="M41" s="16" t="s">
        <v>64</v>
      </c>
      <c r="N41" s="15"/>
      <c r="O41" s="15"/>
      <c r="P41" s="15"/>
    </row>
    <row r="42" spans="13:16">
      <c r="M42" s="16" t="s">
        <v>36</v>
      </c>
      <c r="N42" s="15" t="s">
        <v>3</v>
      </c>
      <c r="O42" s="15" t="s">
        <v>3</v>
      </c>
      <c r="P42" s="15" t="s">
        <v>3</v>
      </c>
    </row>
    <row r="43" spans="13:16">
      <c r="M43" s="16" t="s">
        <v>32</v>
      </c>
      <c r="N43" s="15" t="s">
        <v>3</v>
      </c>
      <c r="O43" s="15" t="s">
        <v>3</v>
      </c>
      <c r="P43" s="15" t="s">
        <v>3</v>
      </c>
    </row>
    <row r="44" spans="13:16">
      <c r="M44" s="16" t="s">
        <v>54</v>
      </c>
      <c r="N44" s="15" t="s">
        <v>3</v>
      </c>
      <c r="O44" s="15" t="s">
        <v>3</v>
      </c>
      <c r="P44" s="15" t="s">
        <v>3</v>
      </c>
    </row>
    <row r="45" spans="13:16">
      <c r="M45" s="16" t="s">
        <v>37</v>
      </c>
      <c r="N45" s="17"/>
      <c r="O45" s="17"/>
      <c r="P45" s="17"/>
    </row>
    <row r="46" spans="13:16">
      <c r="M46" s="16" t="s">
        <v>65</v>
      </c>
      <c r="N46" s="15" t="s">
        <v>3</v>
      </c>
      <c r="O46" s="15" t="s">
        <v>3</v>
      </c>
      <c r="P46" s="15" t="s">
        <v>3</v>
      </c>
    </row>
    <row r="47" spans="13:16">
      <c r="M47" s="16" t="s">
        <v>66</v>
      </c>
      <c r="N47" s="15" t="s">
        <v>3</v>
      </c>
      <c r="O47" s="15" t="s">
        <v>3</v>
      </c>
      <c r="P47" s="15" t="s">
        <v>3</v>
      </c>
    </row>
    <row r="48" spans="13:16">
      <c r="M48" s="13" t="s">
        <v>61</v>
      </c>
      <c r="N48" s="15" t="s">
        <v>3</v>
      </c>
      <c r="O48" s="15" t="s">
        <v>3</v>
      </c>
      <c r="P48" s="15" t="s">
        <v>3</v>
      </c>
    </row>
    <row r="49" spans="13:16">
      <c r="M49" s="13" t="s">
        <v>62</v>
      </c>
      <c r="N49" s="15" t="s">
        <v>3</v>
      </c>
      <c r="O49" s="15" t="s">
        <v>3</v>
      </c>
      <c r="P49" s="15" t="s">
        <v>3</v>
      </c>
    </row>
  </sheetData>
  <mergeCells count="9">
    <mergeCell ref="A7:B7"/>
    <mergeCell ref="C7:F7"/>
    <mergeCell ref="A8:B8"/>
    <mergeCell ref="A9:B9"/>
    <mergeCell ref="A1:F2"/>
    <mergeCell ref="A4:B4"/>
    <mergeCell ref="A5:B5"/>
    <mergeCell ref="C5:F5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Despesas, custos e vendas</vt:lpstr>
      <vt:lpstr>Amort Demonst e Balanço prev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Rute Paulo</dc:creator>
  <cp:lastModifiedBy>Rute Paulo</cp:lastModifiedBy>
  <dcterms:created xsi:type="dcterms:W3CDTF">2013-05-23T09:58:46Z</dcterms:created>
  <dcterms:modified xsi:type="dcterms:W3CDTF">2013-05-23T11:45:15Z</dcterms:modified>
</cp:coreProperties>
</file>