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19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12" i="1" l="1"/>
  <c r="F12" i="1"/>
  <c r="G12" i="1"/>
  <c r="E12" i="1"/>
  <c r="G10" i="1"/>
  <c r="F10" i="1"/>
  <c r="E10" i="1"/>
  <c r="C8" i="1"/>
  <c r="G6" i="1"/>
  <c r="J6" i="1" s="1"/>
  <c r="D7" i="1"/>
  <c r="H7" i="1" s="1"/>
  <c r="D5" i="1"/>
  <c r="I5" i="1" s="1"/>
  <c r="D4" i="1"/>
  <c r="I4" i="1" s="1"/>
  <c r="D3" i="1"/>
  <c r="I3" i="1" s="1"/>
  <c r="D2" i="1"/>
  <c r="F2" i="1" s="1"/>
  <c r="E5" i="1" l="1"/>
  <c r="H5" i="1"/>
  <c r="H3" i="1"/>
  <c r="E3" i="1"/>
  <c r="J3" i="1" s="1"/>
  <c r="G2" i="1"/>
  <c r="F3" i="1"/>
  <c r="F5" i="1"/>
  <c r="F4" i="1"/>
  <c r="G3" i="1"/>
  <c r="G5" i="1"/>
  <c r="I7" i="1"/>
  <c r="H2" i="1"/>
  <c r="H8" i="1" s="1"/>
  <c r="G4" i="1"/>
  <c r="F7" i="1"/>
  <c r="E2" i="1"/>
  <c r="E4" i="1"/>
  <c r="E7" i="1"/>
  <c r="I2" i="1"/>
  <c r="H4" i="1"/>
  <c r="G7" i="1"/>
  <c r="E8" i="1" l="1"/>
  <c r="J5" i="1"/>
  <c r="F8" i="1"/>
  <c r="I8" i="1"/>
  <c r="G8" i="1"/>
  <c r="J4" i="1"/>
  <c r="J2" i="1"/>
  <c r="J7" i="1"/>
  <c r="J8" i="1" l="1"/>
  <c r="G9" i="1"/>
</calcChain>
</file>

<file path=xl/sharedStrings.xml><?xml version="1.0" encoding="utf-8"?>
<sst xmlns="http://schemas.openxmlformats.org/spreadsheetml/2006/main" count="16" uniqueCount="15">
  <si>
    <t>Ordenados</t>
  </si>
  <si>
    <t>Depreciações móveis</t>
  </si>
  <si>
    <t>Depreciações máquinas</t>
  </si>
  <si>
    <t>Renda</t>
  </si>
  <si>
    <t>Quebras stocks</t>
  </si>
  <si>
    <t>Energia eléctrica</t>
  </si>
  <si>
    <t>A</t>
  </si>
  <si>
    <t>B</t>
  </si>
  <si>
    <t>C</t>
  </si>
  <si>
    <t>S1</t>
  </si>
  <si>
    <t>S2</t>
  </si>
  <si>
    <t>Total</t>
  </si>
  <si>
    <t>Imputação S2</t>
  </si>
  <si>
    <t>Imputação S1</t>
  </si>
  <si>
    <t>Total GGF das secções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</si>
</sst>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A16" sqref="A16"/>
    </sheetView>
  </sheetViews>
  <sheetFormatPr defaultRowHeight="15" x14ac:dyDescent="0.25"/>
  <cols>
    <col min="1" max="1" width="7.5703125" customWidth="1"/>
    <col min="2" max="2" width="25.28515625" customWidth="1"/>
    <col min="3" max="3" width="11.7109375" style="1" bestFit="1" customWidth="1"/>
    <col min="4" max="9" width="10.140625" style="1" bestFit="1" customWidth="1"/>
    <col min="10" max="10" width="11.7109375" style="1" bestFit="1" customWidth="1"/>
    <col min="11" max="20" width="9.140625" style="1"/>
  </cols>
  <sheetData>
    <row r="1" spans="1:10" x14ac:dyDescent="0.25">
      <c r="A1" s="2"/>
      <c r="B1" s="2"/>
      <c r="C1" s="3"/>
      <c r="D1" s="3"/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</row>
    <row r="2" spans="1:10" x14ac:dyDescent="0.25">
      <c r="A2" s="2">
        <v>1</v>
      </c>
      <c r="B2" s="2" t="s">
        <v>0</v>
      </c>
      <c r="C2" s="3">
        <v>1712500</v>
      </c>
      <c r="D2" s="5">
        <f>50+25+35+15+12</f>
        <v>137</v>
      </c>
      <c r="E2" s="3">
        <f>+C2/D2*50</f>
        <v>625000</v>
      </c>
      <c r="F2" s="3">
        <f>+C2/D2*25</f>
        <v>312500</v>
      </c>
      <c r="G2" s="3">
        <f>+C2/D2*35</f>
        <v>437500</v>
      </c>
      <c r="H2" s="3">
        <f>+C2/D2*15</f>
        <v>187500</v>
      </c>
      <c r="I2" s="3">
        <f>+C2/D2*12</f>
        <v>150000</v>
      </c>
      <c r="J2" s="3">
        <f>SUM(E2:I2)</f>
        <v>1712500</v>
      </c>
    </row>
    <row r="3" spans="1:10" x14ac:dyDescent="0.25">
      <c r="A3" s="2">
        <v>2</v>
      </c>
      <c r="B3" s="2" t="s">
        <v>1</v>
      </c>
      <c r="C3" s="3">
        <v>54000</v>
      </c>
      <c r="D3" s="5">
        <f>25000+75000+50000+100000+200000</f>
        <v>450000</v>
      </c>
      <c r="E3" s="3">
        <f>+C3/D3*25000</f>
        <v>3000</v>
      </c>
      <c r="F3" s="3">
        <f>+C3/D3*75000</f>
        <v>9000</v>
      </c>
      <c r="G3" s="3">
        <f>+C3/D3*50000</f>
        <v>6000</v>
      </c>
      <c r="H3" s="3">
        <f>+C3/D3*100000</f>
        <v>12000</v>
      </c>
      <c r="I3" s="3">
        <f>+C3/D3*200000</f>
        <v>24000</v>
      </c>
      <c r="J3" s="3">
        <f t="shared" ref="J3:J7" si="0">SUM(E3:I3)</f>
        <v>54000</v>
      </c>
    </row>
    <row r="4" spans="1:10" x14ac:dyDescent="0.25">
      <c r="A4" s="2">
        <v>3</v>
      </c>
      <c r="B4" s="2" t="s">
        <v>2</v>
      </c>
      <c r="C4" s="3">
        <v>253000</v>
      </c>
      <c r="D4" s="5">
        <f>100000+225000+300000+7500</f>
        <v>632500</v>
      </c>
      <c r="E4" s="3">
        <f>+C4/D4*100000</f>
        <v>40000</v>
      </c>
      <c r="F4" s="3">
        <f>+C4/D4*225000</f>
        <v>90000</v>
      </c>
      <c r="G4" s="3">
        <f>+C4/D4*300000</f>
        <v>120000</v>
      </c>
      <c r="H4" s="3">
        <f>+C4/D4*7500</f>
        <v>3000</v>
      </c>
      <c r="I4" s="3">
        <f>+C4/D4*0</f>
        <v>0</v>
      </c>
      <c r="J4" s="3">
        <f t="shared" si="0"/>
        <v>253000</v>
      </c>
    </row>
    <row r="5" spans="1:10" x14ac:dyDescent="0.25">
      <c r="A5" s="2">
        <v>4</v>
      </c>
      <c r="B5" s="2" t="s">
        <v>3</v>
      </c>
      <c r="C5" s="3">
        <v>28300</v>
      </c>
      <c r="D5" s="5">
        <f>400+240+720+40+15</f>
        <v>1415</v>
      </c>
      <c r="E5" s="3">
        <f>+C5/D5*400</f>
        <v>8000</v>
      </c>
      <c r="F5" s="3">
        <f>+C5/D5*240</f>
        <v>4800</v>
      </c>
      <c r="G5" s="3">
        <f>+C5/D5*720</f>
        <v>14400</v>
      </c>
      <c r="H5" s="3">
        <f>+C5/D5*40</f>
        <v>800</v>
      </c>
      <c r="I5" s="3">
        <f>+C5/D5*15</f>
        <v>300</v>
      </c>
      <c r="J5" s="3">
        <f t="shared" si="0"/>
        <v>28300</v>
      </c>
    </row>
    <row r="6" spans="1:10" x14ac:dyDescent="0.25">
      <c r="A6" s="2">
        <v>5</v>
      </c>
      <c r="B6" s="2" t="s">
        <v>4</v>
      </c>
      <c r="C6" s="3">
        <v>5000</v>
      </c>
      <c r="D6" s="5"/>
      <c r="E6" s="3"/>
      <c r="F6" s="3"/>
      <c r="G6" s="3">
        <f>+C6</f>
        <v>5000</v>
      </c>
      <c r="H6" s="3"/>
      <c r="I6" s="3"/>
      <c r="J6" s="3">
        <f t="shared" si="0"/>
        <v>5000</v>
      </c>
    </row>
    <row r="7" spans="1:10" x14ac:dyDescent="0.25">
      <c r="A7" s="2">
        <v>6</v>
      </c>
      <c r="B7" s="2" t="s">
        <v>5</v>
      </c>
      <c r="C7" s="3">
        <v>12635</v>
      </c>
      <c r="D7" s="5">
        <f>1250+1150+750+100+75</f>
        <v>3325</v>
      </c>
      <c r="E7" s="3">
        <f>+C7/D7*1250</f>
        <v>4750</v>
      </c>
      <c r="F7" s="3">
        <f>+C7/D7*1150</f>
        <v>4370</v>
      </c>
      <c r="G7" s="3">
        <f>+C7/D7*750</f>
        <v>2850</v>
      </c>
      <c r="H7" s="3">
        <f>+C7/D7*100</f>
        <v>380</v>
      </c>
      <c r="I7" s="3">
        <f>+C7/D7*75</f>
        <v>285</v>
      </c>
      <c r="J7" s="3">
        <f t="shared" si="0"/>
        <v>12635</v>
      </c>
    </row>
    <row r="8" spans="1:10" x14ac:dyDescent="0.25">
      <c r="A8" s="2"/>
      <c r="B8" s="2" t="s">
        <v>11</v>
      </c>
      <c r="C8" s="3">
        <f>SUM(C2:C7)</f>
        <v>2065435</v>
      </c>
      <c r="D8" s="3"/>
      <c r="E8" s="3">
        <f>SUM(E2:E7)</f>
        <v>680750</v>
      </c>
      <c r="F8" s="3">
        <f t="shared" ref="F8:I8" si="1">SUM(F2:F7)</f>
        <v>420670</v>
      </c>
      <c r="G8" s="3">
        <f t="shared" si="1"/>
        <v>585750</v>
      </c>
      <c r="H8" s="3">
        <f t="shared" si="1"/>
        <v>203680</v>
      </c>
      <c r="I8" s="3">
        <f t="shared" si="1"/>
        <v>174585</v>
      </c>
      <c r="J8" s="3">
        <f>SUM(J2:J7)</f>
        <v>2065435</v>
      </c>
    </row>
    <row r="9" spans="1:10" x14ac:dyDescent="0.25">
      <c r="A9" s="2"/>
      <c r="B9" s="2" t="s">
        <v>12</v>
      </c>
      <c r="C9" s="3"/>
      <c r="D9" s="3"/>
      <c r="E9" s="3"/>
      <c r="F9" s="3"/>
      <c r="G9" s="3">
        <f>+I8</f>
        <v>174585</v>
      </c>
      <c r="H9" s="3"/>
      <c r="I9" s="3"/>
      <c r="J9" s="3"/>
    </row>
    <row r="10" spans="1:10" x14ac:dyDescent="0.25">
      <c r="A10" s="2"/>
      <c r="B10" s="2" t="s">
        <v>13</v>
      </c>
      <c r="C10" s="3"/>
      <c r="D10" s="3"/>
      <c r="E10" s="3">
        <f>+H8*0.3</f>
        <v>61104</v>
      </c>
      <c r="F10" s="3">
        <f>+H8*0.6</f>
        <v>122208</v>
      </c>
      <c r="G10" s="3">
        <f>+H8*0.1</f>
        <v>20368</v>
      </c>
      <c r="H10" s="3"/>
      <c r="I10" s="3"/>
      <c r="J10" s="3"/>
    </row>
    <row r="11" spans="1:10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2"/>
      <c r="B12" s="2" t="s">
        <v>14</v>
      </c>
      <c r="C12" s="3"/>
      <c r="D12" s="3"/>
      <c r="E12" s="3">
        <f>SUM(E8:E10)</f>
        <v>741854</v>
      </c>
      <c r="F12" s="3">
        <f t="shared" ref="F12:I12" si="2">SUM(F8:F10)</f>
        <v>542878</v>
      </c>
      <c r="G12" s="3">
        <f t="shared" si="2"/>
        <v>780703</v>
      </c>
      <c r="H12" s="3"/>
      <c r="I12" s="3"/>
      <c r="J12" s="3">
        <f>SUM(E12:I12)</f>
        <v>2065435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 Ferreira</dc:creator>
  <cp:lastModifiedBy>Celia Ferreira</cp:lastModifiedBy>
  <dcterms:created xsi:type="dcterms:W3CDTF">2013-12-06T08:51:06Z</dcterms:created>
  <dcterms:modified xsi:type="dcterms:W3CDTF">2013-12-06T09:22:08Z</dcterms:modified>
</cp:coreProperties>
</file>