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Q18" i="1" l="1"/>
  <c r="N20" i="1"/>
  <c r="N17" i="1"/>
  <c r="N16" i="1"/>
  <c r="G20" i="1"/>
  <c r="G11" i="1"/>
  <c r="G19" i="1" s="1"/>
  <c r="H11" i="1"/>
  <c r="H19" i="1" s="1"/>
  <c r="I11" i="1"/>
  <c r="I20" i="1" s="1"/>
  <c r="J11" i="1"/>
  <c r="K17" i="1" s="1"/>
  <c r="F11" i="1"/>
  <c r="F18" i="1" s="1"/>
  <c r="F19" i="1" l="1"/>
  <c r="F21" i="1" s="1"/>
  <c r="I19" i="1"/>
  <c r="H17" i="1"/>
  <c r="F17" i="1"/>
  <c r="G18" i="1"/>
  <c r="F16" i="1"/>
  <c r="G17" i="1"/>
  <c r="F20" i="1"/>
  <c r="G16" i="1"/>
  <c r="G21" i="1" s="1"/>
  <c r="H18" i="1"/>
  <c r="J20" i="1"/>
  <c r="K19" i="1"/>
  <c r="I18" i="1"/>
  <c r="J19" i="1"/>
  <c r="K20" i="1"/>
  <c r="I16" i="1"/>
  <c r="I17" i="1"/>
  <c r="J18" i="1"/>
  <c r="H16" i="1"/>
  <c r="K16" i="1"/>
  <c r="J16" i="1"/>
  <c r="J21" i="1" s="1"/>
  <c r="J17" i="1"/>
  <c r="L16" i="1" l="1"/>
  <c r="L21" i="1" s="1"/>
  <c r="L20" i="1"/>
  <c r="L17" i="1"/>
  <c r="L18" i="1"/>
  <c r="K21" i="1"/>
  <c r="H21" i="1"/>
  <c r="I21" i="1"/>
  <c r="L19" i="1"/>
  <c r="O16" i="1" l="1"/>
  <c r="R16" i="1" s="1"/>
  <c r="O20" i="1"/>
  <c r="O18" i="1"/>
  <c r="Q21" i="1" l="1"/>
  <c r="N21" i="1"/>
  <c r="O17" i="1"/>
  <c r="R18" i="1"/>
  <c r="O21" i="1" l="1"/>
  <c r="R17" i="1"/>
  <c r="R21" i="1" s="1"/>
</calcChain>
</file>

<file path=xl/sharedStrings.xml><?xml version="1.0" encoding="utf-8"?>
<sst xmlns="http://schemas.openxmlformats.org/spreadsheetml/2006/main" count="54" uniqueCount="43">
  <si>
    <t>A empresa DATA, Lda. está dividida em cinco departamentos, sendo três de produção</t>
  </si>
  <si>
    <t>(A, B, C) e dois de serviços (Sl e S2). A Contabilidade apresenta no fim de um</t>
  </si>
  <si>
    <t>determinado período, os seguintes montantes de GGF´s (em Euros):</t>
  </si>
  <si>
    <t>1 - Ordenados de engenheiros e outros 1 712 500</t>
  </si>
  <si>
    <t>2 - Depreciações de móveis e utensílios 54 000</t>
  </si>
  <si>
    <t>3 - Depreciações de máquinas 253 000</t>
  </si>
  <si>
    <t>4 - Renda da fábrica 28 300</t>
  </si>
  <si>
    <t>5 - Quebras de stocks 5 000</t>
  </si>
  <si>
    <t>6 - Energia eléctrica 12 635</t>
  </si>
  <si>
    <t>As bases de rateio correspondentes são as seguintes:</t>
  </si>
  <si>
    <t>1 - N° de empregados</t>
  </si>
  <si>
    <t>3 - Valor das máquinas</t>
  </si>
  <si>
    <t>4 - Área ocupada</t>
  </si>
  <si>
    <t>5 - Directamente ao departamento C</t>
  </si>
  <si>
    <t>6 - Potência instalada</t>
  </si>
  <si>
    <t>DEP</t>
  </si>
  <si>
    <t>Nº EMPREGADOS</t>
  </si>
  <si>
    <r>
      <t xml:space="preserve">   </t>
    </r>
    <r>
      <rPr>
        <b/>
        <sz val="9"/>
        <color theme="1"/>
        <rFont val="Times New Roman"/>
        <family val="1"/>
      </rPr>
      <t xml:space="preserve">VALOR     MÓV. + UTE     </t>
    </r>
  </si>
  <si>
    <t>VALOR</t>
  </si>
  <si>
    <t>MÁQUINAS</t>
  </si>
  <si>
    <t>ÀREA</t>
  </si>
  <si>
    <t xml:space="preserve">POTENCIA                     </t>
  </si>
  <si>
    <t xml:space="preserve">   A</t>
  </si>
  <si>
    <t>B</t>
  </si>
  <si>
    <t>C</t>
  </si>
  <si>
    <t>S1</t>
  </si>
  <si>
    <t>S2</t>
  </si>
  <si>
    <t>-------------</t>
  </si>
  <si>
    <t>O departamento Sl divide a sua actividade de acordo com a seguinte proporção:</t>
  </si>
  <si>
    <t>DEPARTAMENTO B                60%</t>
  </si>
  <si>
    <t>DEPARTAMENTO S2              10%</t>
  </si>
  <si>
    <t>O departamento S2 divide a sua actividade de acordo com a seguinte proporção:</t>
  </si>
  <si>
    <t xml:space="preserve">DEPARTAMENTO C </t>
  </si>
  <si>
    <t>DEPARTAMENTO A     30%</t>
  </si>
  <si>
    <t>Quebras</t>
  </si>
  <si>
    <t>TOTAIS</t>
  </si>
  <si>
    <t>Imputação S1</t>
  </si>
  <si>
    <t>Taxa de Imputação S1</t>
  </si>
  <si>
    <t>Sub TOTAIS</t>
  </si>
  <si>
    <t>Taxa de Imputação S2</t>
  </si>
  <si>
    <t>Imputação S2</t>
  </si>
  <si>
    <t xml:space="preserve"> Valor MÁQUINAS</t>
  </si>
  <si>
    <t>Sub TOTAIS após imp. 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</si>
</sst>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0_ ;[Red]\-#,##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1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 applyAlignment="1">
      <alignment horizontal="justify" vertical="center"/>
    </xf>
    <xf numFmtId="0" fontId="4" fillId="0" borderId="3" xfId="0" applyFont="1" applyBorder="1" applyAlignment="1">
      <alignment horizontal="left" vertical="center" wrapText="1" inden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0" fillId="0" borderId="7" xfId="0" applyBorder="1" applyAlignment="1">
      <alignment vertical="top" wrapText="1"/>
    </xf>
    <xf numFmtId="0" fontId="4" fillId="0" borderId="5" xfId="0" applyFont="1" applyBorder="1" applyAlignment="1">
      <alignment horizontal="left" vertical="center" wrapText="1" indent="2"/>
    </xf>
    <xf numFmtId="0" fontId="4" fillId="0" borderId="3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6" fillId="0" borderId="6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horizontal="left" vertical="center" wrapText="1" indent="1"/>
    </xf>
    <xf numFmtId="0" fontId="4" fillId="0" borderId="4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wrapText="1" indent="2"/>
    </xf>
    <xf numFmtId="0" fontId="4" fillId="0" borderId="3" xfId="0" applyFont="1" applyBorder="1" applyAlignment="1">
      <alignment horizontal="left" vertical="center" wrapText="1" indent="2"/>
    </xf>
    <xf numFmtId="0" fontId="4" fillId="0" borderId="4" xfId="0" applyFont="1" applyBorder="1" applyAlignment="1">
      <alignment horizontal="left" vertical="center" wrapText="1" indent="2"/>
    </xf>
    <xf numFmtId="0" fontId="3" fillId="0" borderId="0" xfId="0" applyFont="1" applyAlignment="1">
      <alignment vertical="center"/>
    </xf>
    <xf numFmtId="9" fontId="3" fillId="0" borderId="0" xfId="0" applyNumberFormat="1" applyFont="1" applyAlignment="1">
      <alignment vertical="center"/>
    </xf>
    <xf numFmtId="0" fontId="4" fillId="2" borderId="3" xfId="0" applyFont="1" applyFill="1" applyBorder="1" applyAlignment="1">
      <alignment horizontal="left" vertical="center" wrapText="1" indent="1"/>
    </xf>
    <xf numFmtId="0" fontId="6" fillId="2" borderId="6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0" fillId="3" borderId="0" xfId="0" applyFill="1"/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 wrapText="1" indent="1"/>
    </xf>
    <xf numFmtId="0" fontId="0" fillId="0" borderId="14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left" vertical="center" wrapText="1" indent="1"/>
    </xf>
    <xf numFmtId="0" fontId="4" fillId="4" borderId="12" xfId="0" applyFont="1" applyFill="1" applyBorder="1" applyAlignment="1">
      <alignment horizontal="left" vertical="center" wrapText="1" indent="1"/>
    </xf>
    <xf numFmtId="9" fontId="6" fillId="0" borderId="9" xfId="1" applyFont="1" applyBorder="1" applyAlignment="1">
      <alignment vertical="center" wrapText="1"/>
    </xf>
    <xf numFmtId="9" fontId="6" fillId="0" borderId="11" xfId="1" applyFont="1" applyBorder="1" applyAlignment="1">
      <alignment vertical="center" wrapText="1"/>
    </xf>
    <xf numFmtId="9" fontId="6" fillId="4" borderId="13" xfId="1" applyFont="1" applyFill="1" applyBorder="1" applyAlignment="1">
      <alignment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9" fontId="6" fillId="7" borderId="11" xfId="1" applyFont="1" applyFill="1" applyBorder="1" applyAlignment="1">
      <alignment vertical="center" wrapText="1"/>
    </xf>
    <xf numFmtId="9" fontId="6" fillId="7" borderId="13" xfId="1" applyFont="1" applyFill="1" applyBorder="1" applyAlignment="1">
      <alignment vertical="center" wrapText="1"/>
    </xf>
    <xf numFmtId="168" fontId="6" fillId="0" borderId="9" xfId="0" applyNumberFormat="1" applyFont="1" applyBorder="1" applyAlignment="1">
      <alignment vertical="center" wrapText="1"/>
    </xf>
    <xf numFmtId="168" fontId="6" fillId="0" borderId="11" xfId="0" applyNumberFormat="1" applyFont="1" applyBorder="1" applyAlignment="1">
      <alignment vertical="center" wrapText="1"/>
    </xf>
    <xf numFmtId="168" fontId="6" fillId="4" borderId="11" xfId="0" applyNumberFormat="1" applyFont="1" applyFill="1" applyBorder="1" applyAlignment="1">
      <alignment vertical="center" wrapText="1"/>
    </xf>
    <xf numFmtId="168" fontId="6" fillId="5" borderId="11" xfId="0" applyNumberFormat="1" applyFont="1" applyFill="1" applyBorder="1" applyAlignment="1">
      <alignment vertical="center" wrapText="1"/>
    </xf>
    <xf numFmtId="168" fontId="6" fillId="4" borderId="13" xfId="0" applyNumberFormat="1" applyFont="1" applyFill="1" applyBorder="1" applyAlignment="1">
      <alignment vertical="center" wrapText="1"/>
    </xf>
    <xf numFmtId="168" fontId="4" fillId="4" borderId="13" xfId="0" applyNumberFormat="1" applyFont="1" applyFill="1" applyBorder="1" applyAlignment="1">
      <alignment vertical="center" wrapText="1"/>
    </xf>
    <xf numFmtId="168" fontId="2" fillId="0" borderId="15" xfId="0" applyNumberFormat="1" applyFont="1" applyBorder="1" applyAlignment="1">
      <alignment vertical="top" wrapText="1"/>
    </xf>
    <xf numFmtId="168" fontId="4" fillId="0" borderId="15" xfId="0" applyNumberFormat="1" applyFont="1" applyFill="1" applyBorder="1" applyAlignment="1">
      <alignment vertical="center" wrapText="1"/>
    </xf>
    <xf numFmtId="168" fontId="6" fillId="6" borderId="9" xfId="0" applyNumberFormat="1" applyFont="1" applyFill="1" applyBorder="1" applyAlignment="1">
      <alignment vertical="center" wrapText="1"/>
    </xf>
    <xf numFmtId="168" fontId="6" fillId="6" borderId="11" xfId="0" applyNumberFormat="1" applyFont="1" applyFill="1" applyBorder="1" applyAlignment="1">
      <alignment vertical="center" wrapText="1"/>
    </xf>
    <xf numFmtId="168" fontId="6" fillId="7" borderId="11" xfId="0" applyNumberFormat="1" applyFont="1" applyFill="1" applyBorder="1" applyAlignment="1">
      <alignment vertical="center" wrapText="1"/>
    </xf>
    <xf numFmtId="168" fontId="6" fillId="6" borderId="13" xfId="0" applyNumberFormat="1" applyFont="1" applyFill="1" applyBorder="1" applyAlignment="1">
      <alignment vertical="center" wrapText="1"/>
    </xf>
    <xf numFmtId="168" fontId="6" fillId="5" borderId="13" xfId="0" applyNumberFormat="1" applyFont="1" applyFill="1" applyBorder="1" applyAlignment="1">
      <alignment vertical="center" wrapText="1"/>
    </xf>
    <xf numFmtId="168" fontId="2" fillId="5" borderId="15" xfId="0" applyNumberFormat="1" applyFont="1" applyFill="1" applyBorder="1" applyAlignment="1">
      <alignment vertical="top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168" fontId="6" fillId="6" borderId="18" xfId="0" applyNumberFormat="1" applyFont="1" applyFill="1" applyBorder="1" applyAlignment="1">
      <alignment vertical="center" wrapText="1"/>
    </xf>
    <xf numFmtId="168" fontId="6" fillId="6" borderId="19" xfId="0" applyNumberFormat="1" applyFont="1" applyFill="1" applyBorder="1" applyAlignment="1">
      <alignment vertical="center" wrapText="1"/>
    </xf>
    <xf numFmtId="168" fontId="6" fillId="7" borderId="19" xfId="0" applyNumberFormat="1" applyFont="1" applyFill="1" applyBorder="1" applyAlignment="1">
      <alignment vertical="center" wrapText="1"/>
    </xf>
    <xf numFmtId="168" fontId="6" fillId="7" borderId="20" xfId="0" applyNumberFormat="1" applyFont="1" applyFill="1" applyBorder="1" applyAlignment="1">
      <alignment vertical="center" wrapText="1"/>
    </xf>
    <xf numFmtId="168" fontId="2" fillId="5" borderId="21" xfId="0" applyNumberFormat="1" applyFont="1" applyFill="1" applyBorder="1" applyAlignment="1">
      <alignment vertical="top" wrapText="1"/>
    </xf>
    <xf numFmtId="168" fontId="4" fillId="0" borderId="1" xfId="0" applyNumberFormat="1" applyFont="1" applyFill="1" applyBorder="1" applyAlignment="1">
      <alignment vertical="center" wrapText="1"/>
    </xf>
    <xf numFmtId="168" fontId="4" fillId="0" borderId="22" xfId="0" applyNumberFormat="1" applyFont="1" applyBorder="1" applyAlignment="1">
      <alignment vertical="center" wrapText="1"/>
    </xf>
    <xf numFmtId="168" fontId="4" fillId="0" borderId="23" xfId="0" applyNumberFormat="1" applyFont="1" applyBorder="1" applyAlignment="1">
      <alignment vertical="center" wrapText="1"/>
    </xf>
    <xf numFmtId="168" fontId="4" fillId="7" borderId="23" xfId="0" applyNumberFormat="1" applyFont="1" applyFill="1" applyBorder="1" applyAlignment="1">
      <alignment vertical="center" wrapText="1"/>
    </xf>
    <xf numFmtId="168" fontId="4" fillId="7" borderId="24" xfId="0" applyNumberFormat="1" applyFont="1" applyFill="1" applyBorder="1" applyAlignment="1">
      <alignment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9"/>
  <sheetViews>
    <sheetView tabSelected="1" topLeftCell="C7" workbookViewId="0">
      <selection activeCell="R29" sqref="R29"/>
    </sheetView>
  </sheetViews>
  <sheetFormatPr defaultRowHeight="15" x14ac:dyDescent="0.25"/>
  <cols>
    <col min="2" max="2" width="80" customWidth="1"/>
    <col min="5" max="5" width="4.42578125" bestFit="1" customWidth="1"/>
    <col min="6" max="6" width="15" bestFit="1" customWidth="1"/>
    <col min="7" max="7" width="15.5703125" customWidth="1"/>
    <col min="8" max="8" width="12.85546875" customWidth="1"/>
    <col min="9" max="10" width="9.5703125" bestFit="1" customWidth="1"/>
    <col min="11" max="11" width="10.42578125" bestFit="1" customWidth="1"/>
    <col min="12" max="12" width="11.7109375" bestFit="1" customWidth="1"/>
    <col min="13" max="13" width="9.7109375" bestFit="1" customWidth="1"/>
    <col min="14" max="15" width="11.7109375" bestFit="1" customWidth="1"/>
    <col min="16" max="16" width="9.7109375" bestFit="1" customWidth="1"/>
    <col min="17" max="18" width="11.7109375" bestFit="1" customWidth="1"/>
  </cols>
  <sheetData>
    <row r="2" spans="2:18" ht="16.5" thickBot="1" x14ac:dyDescent="0.3">
      <c r="B2" s="1" t="s">
        <v>0</v>
      </c>
    </row>
    <row r="3" spans="2:18" ht="15.75" x14ac:dyDescent="0.25">
      <c r="B3" s="1" t="s">
        <v>1</v>
      </c>
      <c r="E3" s="10" t="s">
        <v>15</v>
      </c>
      <c r="F3" s="13" t="s">
        <v>16</v>
      </c>
      <c r="G3" s="10" t="s">
        <v>17</v>
      </c>
      <c r="H3" s="6" t="s">
        <v>18</v>
      </c>
      <c r="I3" s="13" t="s">
        <v>20</v>
      </c>
      <c r="J3" s="16" t="s">
        <v>21</v>
      </c>
    </row>
    <row r="4" spans="2:18" ht="15.75" x14ac:dyDescent="0.25">
      <c r="B4" s="1" t="s">
        <v>2</v>
      </c>
      <c r="E4" s="11"/>
      <c r="F4" s="14"/>
      <c r="G4" s="11"/>
      <c r="H4" s="3" t="s">
        <v>19</v>
      </c>
      <c r="I4" s="14"/>
      <c r="J4" s="17"/>
    </row>
    <row r="5" spans="2:18" ht="16.5" thickBot="1" x14ac:dyDescent="0.3">
      <c r="B5" s="1"/>
      <c r="E5" s="12"/>
      <c r="F5" s="15"/>
      <c r="G5" s="12"/>
      <c r="H5" s="4"/>
      <c r="I5" s="15"/>
      <c r="J5" s="18"/>
    </row>
    <row r="6" spans="2:18" ht="15.75" x14ac:dyDescent="0.25">
      <c r="B6" s="1" t="s">
        <v>3</v>
      </c>
      <c r="C6" s="24">
        <v>1712500</v>
      </c>
      <c r="E6" s="7" t="s">
        <v>22</v>
      </c>
      <c r="F6" s="9">
        <v>50</v>
      </c>
      <c r="G6" s="9">
        <v>25000</v>
      </c>
      <c r="H6" s="9">
        <v>100000</v>
      </c>
      <c r="I6" s="9">
        <v>400</v>
      </c>
      <c r="J6" s="9">
        <v>1250</v>
      </c>
    </row>
    <row r="7" spans="2:18" ht="15.75" x14ac:dyDescent="0.25">
      <c r="B7" s="1" t="s">
        <v>4</v>
      </c>
      <c r="C7" s="24">
        <v>54000</v>
      </c>
      <c r="E7" s="2" t="s">
        <v>23</v>
      </c>
      <c r="F7" s="9">
        <v>25</v>
      </c>
      <c r="G7" s="9">
        <v>75000</v>
      </c>
      <c r="H7" s="9">
        <v>225000</v>
      </c>
      <c r="I7" s="9">
        <v>240</v>
      </c>
      <c r="J7" s="9">
        <v>1150</v>
      </c>
    </row>
    <row r="8" spans="2:18" ht="15.75" x14ac:dyDescent="0.25">
      <c r="B8" s="1" t="s">
        <v>5</v>
      </c>
      <c r="C8" s="24">
        <v>253000</v>
      </c>
      <c r="E8" s="2" t="s">
        <v>24</v>
      </c>
      <c r="F8" s="9">
        <v>35</v>
      </c>
      <c r="G8" s="9">
        <v>50000</v>
      </c>
      <c r="H8" s="9">
        <v>300000</v>
      </c>
      <c r="I8" s="9">
        <v>720</v>
      </c>
      <c r="J8" s="9">
        <v>750</v>
      </c>
    </row>
    <row r="9" spans="2:18" ht="15.75" x14ac:dyDescent="0.25">
      <c r="B9" s="1" t="s">
        <v>6</v>
      </c>
      <c r="C9" s="24">
        <v>28300</v>
      </c>
      <c r="E9" s="21" t="s">
        <v>25</v>
      </c>
      <c r="F9" s="22">
        <v>15</v>
      </c>
      <c r="G9" s="22">
        <v>100000</v>
      </c>
      <c r="H9" s="22">
        <v>75000</v>
      </c>
      <c r="I9" s="22">
        <v>40</v>
      </c>
      <c r="J9" s="22">
        <v>100</v>
      </c>
    </row>
    <row r="10" spans="2:18" ht="15.75" x14ac:dyDescent="0.25">
      <c r="B10" s="1" t="s">
        <v>7</v>
      </c>
      <c r="C10">
        <v>5000</v>
      </c>
      <c r="E10" s="21" t="s">
        <v>26</v>
      </c>
      <c r="F10" s="22">
        <v>12</v>
      </c>
      <c r="G10" s="22">
        <v>200000</v>
      </c>
      <c r="H10" s="23" t="s">
        <v>27</v>
      </c>
      <c r="I10" s="22">
        <v>15</v>
      </c>
      <c r="J10" s="22">
        <v>75</v>
      </c>
    </row>
    <row r="11" spans="2:18" ht="16.5" thickBot="1" x14ac:dyDescent="0.3">
      <c r="B11" s="1" t="s">
        <v>8</v>
      </c>
      <c r="C11" s="24">
        <v>12635</v>
      </c>
      <c r="E11" s="8"/>
      <c r="F11" s="5">
        <f>SUM(F6:F10)</f>
        <v>137</v>
      </c>
      <c r="G11" s="5">
        <f t="shared" ref="G11:J11" si="0">SUM(G6:G10)</f>
        <v>450000</v>
      </c>
      <c r="H11" s="5">
        <f t="shared" si="0"/>
        <v>700000</v>
      </c>
      <c r="I11" s="5">
        <f t="shared" si="0"/>
        <v>1415</v>
      </c>
      <c r="J11" s="5">
        <f t="shared" si="0"/>
        <v>3325</v>
      </c>
    </row>
    <row r="12" spans="2:18" ht="15.75" x14ac:dyDescent="0.25">
      <c r="B12" s="1"/>
    </row>
    <row r="13" spans="2:18" ht="16.5" thickBot="1" x14ac:dyDescent="0.3">
      <c r="B13" s="1" t="s">
        <v>9</v>
      </c>
    </row>
    <row r="14" spans="2:18" ht="15.75" customHeight="1" x14ac:dyDescent="0.25">
      <c r="B14" s="1"/>
      <c r="E14" s="29" t="s">
        <v>15</v>
      </c>
      <c r="F14" s="29" t="s">
        <v>16</v>
      </c>
      <c r="G14" s="29" t="s">
        <v>17</v>
      </c>
      <c r="H14" s="29" t="s">
        <v>41</v>
      </c>
      <c r="I14" s="29" t="s">
        <v>20</v>
      </c>
      <c r="J14" s="29" t="s">
        <v>21</v>
      </c>
      <c r="K14" s="29" t="s">
        <v>34</v>
      </c>
      <c r="L14" s="29" t="s">
        <v>38</v>
      </c>
      <c r="M14" s="29" t="s">
        <v>37</v>
      </c>
      <c r="N14" s="36" t="s">
        <v>36</v>
      </c>
      <c r="O14" s="29" t="s">
        <v>42</v>
      </c>
      <c r="P14" s="29" t="s">
        <v>39</v>
      </c>
      <c r="Q14" s="54" t="s">
        <v>40</v>
      </c>
      <c r="R14" s="29" t="s">
        <v>35</v>
      </c>
    </row>
    <row r="15" spans="2:18" ht="26.25" customHeight="1" thickBot="1" x14ac:dyDescent="0.3">
      <c r="B15" s="1" t="s">
        <v>10</v>
      </c>
      <c r="E15" s="30"/>
      <c r="F15" s="30"/>
      <c r="G15" s="30"/>
      <c r="H15" s="30"/>
      <c r="I15" s="30"/>
      <c r="J15" s="30"/>
      <c r="K15" s="30"/>
      <c r="L15" s="30"/>
      <c r="M15" s="30"/>
      <c r="N15" s="37"/>
      <c r="O15" s="30"/>
      <c r="P15" s="30"/>
      <c r="Q15" s="55"/>
      <c r="R15" s="30"/>
    </row>
    <row r="16" spans="2:18" ht="15.75" x14ac:dyDescent="0.25">
      <c r="B16" s="1" t="s">
        <v>11</v>
      </c>
      <c r="E16" s="25" t="s">
        <v>22</v>
      </c>
      <c r="F16" s="40">
        <f>($C$6/$F$11)*F6</f>
        <v>625000</v>
      </c>
      <c r="G16" s="40">
        <f>($C$7/$G$11)*G6</f>
        <v>3000</v>
      </c>
      <c r="H16" s="40">
        <f>($C$8/$H$11)*H6</f>
        <v>36142.857142857145</v>
      </c>
      <c r="I16" s="40">
        <f>($C$9/$I$11)*I6</f>
        <v>8000</v>
      </c>
      <c r="J16" s="40">
        <f>($C$11/$J$11)*J6</f>
        <v>4750</v>
      </c>
      <c r="K16" s="40">
        <f>($C$11/$J$11)*K6</f>
        <v>0</v>
      </c>
      <c r="L16" s="40">
        <f>SUM(F16:K16)</f>
        <v>676892.85714285716</v>
      </c>
      <c r="M16" s="33">
        <v>0.3</v>
      </c>
      <c r="N16" s="48">
        <f>$L$19*M16</f>
        <v>68336.142857142855</v>
      </c>
      <c r="O16" s="40">
        <f>L16+N16</f>
        <v>745229</v>
      </c>
      <c r="P16" s="33"/>
      <c r="Q16" s="56"/>
      <c r="R16" s="62">
        <f>O16+Q16</f>
        <v>745229</v>
      </c>
    </row>
    <row r="17" spans="2:18" ht="15.75" x14ac:dyDescent="0.25">
      <c r="B17" s="1" t="s">
        <v>12</v>
      </c>
      <c r="E17" s="26" t="s">
        <v>23</v>
      </c>
      <c r="F17" s="41">
        <f>($C$6/$F$11)*F7</f>
        <v>312500</v>
      </c>
      <c r="G17" s="41">
        <f>($C$7/$G$11)*G7</f>
        <v>9000</v>
      </c>
      <c r="H17" s="41">
        <f>($C$8/$H$11)*H7</f>
        <v>81321.428571428565</v>
      </c>
      <c r="I17" s="41">
        <f>($C$9/$I$11)*I7</f>
        <v>4800</v>
      </c>
      <c r="J17" s="41">
        <f>($C$11/$J$11)*J7</f>
        <v>4370</v>
      </c>
      <c r="K17" s="41">
        <f>($C$11/$J$11)*K7</f>
        <v>0</v>
      </c>
      <c r="L17" s="41">
        <f t="shared" ref="L17:L20" si="1">SUM(F17:K17)</f>
        <v>411991.42857142858</v>
      </c>
      <c r="M17" s="34">
        <v>0.6</v>
      </c>
      <c r="N17" s="49">
        <f>$L$19*M17</f>
        <v>136672.28571428571</v>
      </c>
      <c r="O17" s="41">
        <f t="shared" ref="O17:O20" si="2">L17+N17</f>
        <v>548663.71428571432</v>
      </c>
      <c r="P17" s="34"/>
      <c r="Q17" s="57"/>
      <c r="R17" s="63">
        <f t="shared" ref="R17:R19" si="3">O17+Q17</f>
        <v>548663.71428571432</v>
      </c>
    </row>
    <row r="18" spans="2:18" ht="15.75" x14ac:dyDescent="0.25">
      <c r="B18" s="1" t="s">
        <v>13</v>
      </c>
      <c r="E18" s="26" t="s">
        <v>24</v>
      </c>
      <c r="F18" s="41">
        <f>($C$6/$F$11)*F8</f>
        <v>437500</v>
      </c>
      <c r="G18" s="41">
        <f>($C$7/$G$11)*G8</f>
        <v>6000</v>
      </c>
      <c r="H18" s="41">
        <f>($C$8/$H$11)*H8</f>
        <v>108428.57142857143</v>
      </c>
      <c r="I18" s="41">
        <f>($C$9/$I$11)*I8</f>
        <v>14400</v>
      </c>
      <c r="J18" s="41">
        <f>($C$11/$J$11)*J8</f>
        <v>2850</v>
      </c>
      <c r="K18" s="41">
        <v>5000</v>
      </c>
      <c r="L18" s="41">
        <f t="shared" si="1"/>
        <v>574178.57142857148</v>
      </c>
      <c r="M18" s="34"/>
      <c r="N18" s="49"/>
      <c r="O18" s="41">
        <f t="shared" si="2"/>
        <v>574178.57142857148</v>
      </c>
      <c r="P18" s="34">
        <v>1</v>
      </c>
      <c r="Q18" s="57">
        <f>O20*P18</f>
        <v>197363.71428571429</v>
      </c>
      <c r="R18" s="63">
        <f t="shared" si="3"/>
        <v>771542.2857142858</v>
      </c>
    </row>
    <row r="19" spans="2:18" ht="15.75" x14ac:dyDescent="0.25">
      <c r="B19" s="1" t="s">
        <v>14</v>
      </c>
      <c r="E19" s="31" t="s">
        <v>25</v>
      </c>
      <c r="F19" s="42">
        <f>($C$6/$F$11)*F9</f>
        <v>187500</v>
      </c>
      <c r="G19" s="42">
        <f>($C$7/$G$11)*G9</f>
        <v>12000</v>
      </c>
      <c r="H19" s="42">
        <f>($C$8/$H$11)*H9</f>
        <v>27107.142857142859</v>
      </c>
      <c r="I19" s="42">
        <f>($C$9/$I$11)*I9</f>
        <v>800</v>
      </c>
      <c r="J19" s="42">
        <f>($C$11/$J$11)*J9</f>
        <v>380</v>
      </c>
      <c r="K19" s="42">
        <f>($C$11/$J$11)*K9</f>
        <v>0</v>
      </c>
      <c r="L19" s="43">
        <f t="shared" si="1"/>
        <v>227787.14285714287</v>
      </c>
      <c r="M19" s="38"/>
      <c r="N19" s="50"/>
      <c r="O19" s="50"/>
      <c r="P19" s="38"/>
      <c r="Q19" s="58"/>
      <c r="R19" s="64"/>
    </row>
    <row r="20" spans="2:18" ht="15.75" thickBot="1" x14ac:dyDescent="0.3">
      <c r="E20" s="32" t="s">
        <v>26</v>
      </c>
      <c r="F20" s="44">
        <f>($C$6/$F$11)*F10</f>
        <v>150000</v>
      </c>
      <c r="G20" s="44">
        <f>($C$7/$G$11)*G10</f>
        <v>24000</v>
      </c>
      <c r="H20" s="45" t="s">
        <v>27</v>
      </c>
      <c r="I20" s="44">
        <f>($C$9/$I$11)*I10</f>
        <v>300</v>
      </c>
      <c r="J20" s="44">
        <f>($C$11/$J$11)*J10</f>
        <v>285</v>
      </c>
      <c r="K20" s="44">
        <f>($C$11/$J$11)*K10</f>
        <v>0</v>
      </c>
      <c r="L20" s="44">
        <f t="shared" si="1"/>
        <v>174585</v>
      </c>
      <c r="M20" s="35">
        <v>0.1</v>
      </c>
      <c r="N20" s="51">
        <f>$L$19*M20</f>
        <v>22778.71428571429</v>
      </c>
      <c r="O20" s="52">
        <f t="shared" si="2"/>
        <v>197363.71428571429</v>
      </c>
      <c r="P20" s="39"/>
      <c r="Q20" s="59"/>
      <c r="R20" s="65"/>
    </row>
    <row r="21" spans="2:18" ht="15.75" thickBot="1" x14ac:dyDescent="0.3">
      <c r="E21" s="27"/>
      <c r="F21" s="46">
        <f>SUM(F16:F20)</f>
        <v>1712500</v>
      </c>
      <c r="G21" s="46">
        <f t="shared" ref="G21:L21" si="4">SUM(G16:G20)</f>
        <v>54000</v>
      </c>
      <c r="H21" s="46">
        <f t="shared" si="4"/>
        <v>253000.00000000003</v>
      </c>
      <c r="I21" s="46">
        <f t="shared" si="4"/>
        <v>28300</v>
      </c>
      <c r="J21" s="46">
        <f t="shared" si="4"/>
        <v>12635</v>
      </c>
      <c r="K21" s="46">
        <f t="shared" si="4"/>
        <v>5000</v>
      </c>
      <c r="L21" s="47">
        <f t="shared" si="4"/>
        <v>2065435.0000000002</v>
      </c>
      <c r="M21" s="28"/>
      <c r="N21" s="53">
        <f>SUM(N16:N20)</f>
        <v>227787.14285714287</v>
      </c>
      <c r="O21" s="47">
        <f t="shared" ref="O21" si="5">SUM(O16:O20)</f>
        <v>2065435.0000000002</v>
      </c>
      <c r="P21" s="28"/>
      <c r="Q21" s="60">
        <f>SUM(Q16:Q20)</f>
        <v>197363.71428571429</v>
      </c>
      <c r="R21" s="61">
        <f t="shared" ref="R21" si="6">SUM(R16:R20)</f>
        <v>2065435</v>
      </c>
    </row>
    <row r="22" spans="2:18" ht="15.75" x14ac:dyDescent="0.25">
      <c r="B22" s="19" t="s">
        <v>28</v>
      </c>
    </row>
    <row r="23" spans="2:18" ht="15.75" x14ac:dyDescent="0.25">
      <c r="B23" s="19"/>
    </row>
    <row r="24" spans="2:18" ht="15.75" x14ac:dyDescent="0.25">
      <c r="B24" s="19" t="s">
        <v>33</v>
      </c>
      <c r="C24" s="20"/>
    </row>
    <row r="25" spans="2:18" ht="15.75" x14ac:dyDescent="0.25">
      <c r="B25" s="19" t="s">
        <v>29</v>
      </c>
    </row>
    <row r="26" spans="2:18" ht="15.75" x14ac:dyDescent="0.25">
      <c r="B26" s="19" t="s">
        <v>30</v>
      </c>
    </row>
    <row r="27" spans="2:18" ht="15.75" x14ac:dyDescent="0.25">
      <c r="B27" s="19"/>
    </row>
    <row r="28" spans="2:18" ht="15.75" x14ac:dyDescent="0.25">
      <c r="B28" s="19" t="s">
        <v>31</v>
      </c>
    </row>
    <row r="29" spans="2:18" ht="15.75" x14ac:dyDescent="0.25">
      <c r="B29" s="19" t="s">
        <v>32</v>
      </c>
      <c r="C29" s="20">
        <v>1</v>
      </c>
    </row>
  </sheetData>
  <mergeCells count="19">
    <mergeCell ref="I14:I15"/>
    <mergeCell ref="G14:G15"/>
    <mergeCell ref="F14:F15"/>
    <mergeCell ref="E14:E15"/>
    <mergeCell ref="H14:H15"/>
    <mergeCell ref="M14:M15"/>
    <mergeCell ref="K14:K15"/>
    <mergeCell ref="L14:L15"/>
    <mergeCell ref="O14:O15"/>
    <mergeCell ref="R14:R15"/>
    <mergeCell ref="J14:J15"/>
    <mergeCell ref="N14:N15"/>
    <mergeCell ref="P14:P15"/>
    <mergeCell ref="Q14:Q15"/>
    <mergeCell ref="E3:E5"/>
    <mergeCell ref="F3:F5"/>
    <mergeCell ref="G3:G5"/>
    <mergeCell ref="I3:I5"/>
    <mergeCell ref="J3:J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Simao</dc:creator>
  <cp:lastModifiedBy>Ana Simao</cp:lastModifiedBy>
  <dcterms:created xsi:type="dcterms:W3CDTF">2014-01-09T09:28:18Z</dcterms:created>
  <dcterms:modified xsi:type="dcterms:W3CDTF">2014-01-09T09:49:55Z</dcterms:modified>
</cp:coreProperties>
</file>