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35" windowWidth="18195" windowHeight="11460" firstSheet="3" activeTab="3"/>
  </bookViews>
  <sheets>
    <sheet name="PRESUPOSTO" sheetId="4" r:id="rId1"/>
    <sheet name="PLANO DE INVESTIMENTO" sheetId="1" r:id="rId2"/>
    <sheet name="Plano de financiamento" sheetId="10" r:id="rId3"/>
    <sheet name="PESSOAL" sheetId="2" r:id="rId4"/>
    <sheet name="IRS" sheetId="8" r:id="rId5"/>
    <sheet name="GASTOS" sheetId="6" r:id="rId6"/>
    <sheet name="PRODUTOS " sheetId="3" r:id="rId7"/>
    <sheet name="INVENTÁRIO" sheetId="11" r:id="rId8"/>
    <sheet name="D.R previsionais" sheetId="5" r:id="rId9"/>
    <sheet name="EPI" sheetId="7" r:id="rId10"/>
    <sheet name="Orçamento de tesouraria" sheetId="9" r:id="rId11"/>
  </sheets>
  <calcPr calcId="145621"/>
</workbook>
</file>

<file path=xl/calcChain.xml><?xml version="1.0" encoding="utf-8"?>
<calcChain xmlns="http://schemas.openxmlformats.org/spreadsheetml/2006/main">
  <c r="D40" i="1" l="1"/>
  <c r="D24" i="1" l="1"/>
  <c r="D11" i="1"/>
  <c r="D8" i="1" l="1"/>
  <c r="C40" i="2" l="1"/>
  <c r="C39" i="2"/>
  <c r="G3" i="3"/>
  <c r="E3" i="3"/>
  <c r="B16" i="3"/>
  <c r="B36" i="3"/>
  <c r="B35" i="3"/>
  <c r="B28" i="3"/>
  <c r="B29" i="3"/>
  <c r="B30" i="3"/>
  <c r="B31" i="3"/>
  <c r="B32" i="3"/>
  <c r="B27" i="3"/>
  <c r="B22" i="3"/>
  <c r="B21" i="3"/>
  <c r="B19" i="3"/>
  <c r="B18" i="3"/>
  <c r="B17" i="3"/>
  <c r="B15" i="3"/>
  <c r="B11" i="3"/>
  <c r="B12" i="3"/>
  <c r="B13" i="3"/>
  <c r="B14" i="3"/>
  <c r="B20" i="3"/>
  <c r="B23" i="3"/>
  <c r="B24" i="3"/>
  <c r="B25" i="3"/>
  <c r="B26" i="3"/>
  <c r="B33" i="3"/>
  <c r="B34" i="3"/>
  <c r="B37" i="3"/>
  <c r="B38" i="3"/>
  <c r="B39" i="3"/>
  <c r="B40" i="3"/>
  <c r="B41" i="3"/>
  <c r="B42" i="3"/>
  <c r="B10" i="3"/>
  <c r="B9" i="3"/>
  <c r="B3" i="3"/>
  <c r="B7" i="3"/>
  <c r="B8" i="3"/>
  <c r="D23" i="2" l="1"/>
  <c r="E23" i="2"/>
  <c r="E22" i="2"/>
  <c r="D22" i="2"/>
  <c r="D24" i="2" l="1"/>
  <c r="E24" i="2" s="1"/>
  <c r="E25" i="5" l="1"/>
  <c r="E24" i="5"/>
  <c r="F23" i="5"/>
  <c r="F26" i="5" s="1"/>
  <c r="G23" i="5"/>
  <c r="G24" i="5" s="1"/>
  <c r="G25" i="5" s="1"/>
  <c r="H23" i="5"/>
  <c r="E27" i="5"/>
  <c r="E28" i="5" s="1"/>
  <c r="H26" i="5" l="1"/>
  <c r="H27" i="5" s="1"/>
  <c r="H28" i="5" s="1"/>
  <c r="F24" i="5"/>
  <c r="F25" i="5" s="1"/>
  <c r="G26" i="5" s="1"/>
  <c r="G27" i="5" s="1"/>
  <c r="G28" i="5" s="1"/>
  <c r="H24" i="5"/>
  <c r="H25" i="5" s="1"/>
  <c r="F27" i="5"/>
  <c r="F28" i="5" s="1"/>
  <c r="C35" i="2" l="1"/>
  <c r="D34" i="2"/>
  <c r="E34" i="2" s="1"/>
  <c r="D33" i="2"/>
  <c r="E33" i="2" s="1"/>
  <c r="D32" i="2"/>
  <c r="E32" i="2" s="1"/>
  <c r="D31" i="2"/>
  <c r="E31" i="2" s="1"/>
  <c r="D30" i="2"/>
  <c r="E30" i="2" s="1"/>
  <c r="D29" i="2"/>
  <c r="B35" i="2"/>
  <c r="E29" i="2" l="1"/>
  <c r="E35" i="2" s="1"/>
  <c r="D35" i="2"/>
</calcChain>
</file>

<file path=xl/sharedStrings.xml><?xml version="1.0" encoding="utf-8"?>
<sst xmlns="http://schemas.openxmlformats.org/spreadsheetml/2006/main" count="629" uniqueCount="331">
  <si>
    <t>PLANO DE INVESTIMENTO</t>
  </si>
  <si>
    <t>Rubricas</t>
  </si>
  <si>
    <t>1. Activos Fixos Tangiveis</t>
  </si>
  <si>
    <t>1 ª Trimestre</t>
  </si>
  <si>
    <t>2º Trimestre</t>
  </si>
  <si>
    <t>3º Trimestre</t>
  </si>
  <si>
    <t>L. Finan</t>
  </si>
  <si>
    <t>4º Trimestre</t>
  </si>
  <si>
    <t>Encarregado</t>
  </si>
  <si>
    <t>Total</t>
  </si>
  <si>
    <t xml:space="preserve">Colaboradores </t>
  </si>
  <si>
    <t>Empregado administrativo</t>
  </si>
  <si>
    <t>Operadores de máquina</t>
  </si>
  <si>
    <t xml:space="preserve">Serventes </t>
  </si>
  <si>
    <t xml:space="preserve">Motorista de pesados </t>
  </si>
  <si>
    <t>Mecânico</t>
  </si>
  <si>
    <t>Remuneração base mensal (minimo)</t>
  </si>
  <si>
    <t>Ano 2012</t>
  </si>
  <si>
    <t>Nº empregados</t>
  </si>
  <si>
    <t>Total Anual</t>
  </si>
  <si>
    <t>Produtos</t>
  </si>
  <si>
    <t>Filetes de peixe gato/Panados</t>
  </si>
  <si>
    <t>Canelones de Bacalhau</t>
  </si>
  <si>
    <t>Bifes de Atum</t>
  </si>
  <si>
    <t>Filetes de sardinha</t>
  </si>
  <si>
    <t>Camarão de Moçanbique panado</t>
  </si>
  <si>
    <t>Postas de cação</t>
  </si>
  <si>
    <t>Filetes de Cação panados</t>
  </si>
  <si>
    <t xml:space="preserve">Polvos </t>
  </si>
  <si>
    <t>Filetes de Pescada</t>
  </si>
  <si>
    <t>Pescada a posta</t>
  </si>
  <si>
    <t xml:space="preserve">Bacalhau desfiados </t>
  </si>
  <si>
    <t>Filetes de badejos</t>
  </si>
  <si>
    <t>Lulas recheadas de marriscos</t>
  </si>
  <si>
    <t>Lulas limpas</t>
  </si>
  <si>
    <t xml:space="preserve">Medalhões de pescada </t>
  </si>
  <si>
    <t xml:space="preserve">Filetes de perca </t>
  </si>
  <si>
    <t>Surimi panado</t>
  </si>
  <si>
    <t>Nuguetes de bacalhau</t>
  </si>
  <si>
    <t>Peskitos de pescada panados</t>
  </si>
  <si>
    <t>Postas finas de bacalhau</t>
  </si>
  <si>
    <t>Lombos de bacalhau</t>
  </si>
  <si>
    <t>Filetes panados de pota</t>
  </si>
  <si>
    <t>Miolo de camarão</t>
  </si>
  <si>
    <t>Postas de maruca</t>
  </si>
  <si>
    <t>Filetes de maruca</t>
  </si>
  <si>
    <t>Chocos Limpos</t>
  </si>
  <si>
    <t>Barrinhas Omega 3 de pescada</t>
  </si>
  <si>
    <t>Preço Custo</t>
  </si>
  <si>
    <t>Margem de Lucros</t>
  </si>
  <si>
    <t>Custo de transformação</t>
  </si>
  <si>
    <t>Preço de venda aos Clientes</t>
  </si>
  <si>
    <t>Grelha salarial ao Pessoal</t>
  </si>
  <si>
    <t>Sócio Gerente nº 1</t>
  </si>
  <si>
    <t>Sócio Gerente nº 2</t>
  </si>
  <si>
    <t>DEMONSTRAÇÃO DE RESULTADOS</t>
  </si>
  <si>
    <t>RENDIMENTOS E GASTOS</t>
  </si>
  <si>
    <t>Vendas e serviços prestados</t>
  </si>
  <si>
    <t>Subsídios à exploração</t>
  </si>
  <si>
    <t xml:space="preserve">Ganhos/perdas imp.de subsid. </t>
  </si>
  <si>
    <t>Variação nos inventários prod.</t>
  </si>
  <si>
    <t>Trabalhos p/própria entidade</t>
  </si>
  <si>
    <t>CMVMC</t>
  </si>
  <si>
    <t>Fornec.serv.externos</t>
  </si>
  <si>
    <t>Gastos com pessoal</t>
  </si>
  <si>
    <t>Imparidade de inventários</t>
  </si>
  <si>
    <t>Imparidade dívidas receber</t>
  </si>
  <si>
    <t>Provisões(aument./reduções)</t>
  </si>
  <si>
    <t>Imparidade inv.não dep./amort.</t>
  </si>
  <si>
    <t>Aumentos/reduções justo valor</t>
  </si>
  <si>
    <t>Outros rendimentos e ganhos</t>
  </si>
  <si>
    <t>Outros gastos e perdas</t>
  </si>
  <si>
    <t>Result.antes dep.gastos fin.imp.</t>
  </si>
  <si>
    <t>Gastos/reversões dep.e amort.</t>
  </si>
  <si>
    <t>Imparidade activos dep/amort.</t>
  </si>
  <si>
    <t>Resultado operacional</t>
  </si>
  <si>
    <t>Juros e rend.similares obtidos</t>
  </si>
  <si>
    <t>Juros e gastos simil.suportados</t>
  </si>
  <si>
    <t>Resultado antes de imposto</t>
  </si>
  <si>
    <t>Impostos s/rendim.período</t>
  </si>
  <si>
    <t>Resultado Líquido do Período</t>
  </si>
  <si>
    <t>622 - Serviços Especializados</t>
  </si>
  <si>
    <t>6221 - Trabalhos Especializados</t>
  </si>
  <si>
    <t>6222 - Publicidade e propaganda</t>
  </si>
  <si>
    <t>6223 - Vigilância e Segurança</t>
  </si>
  <si>
    <t>6226 - Conservação e reparação</t>
  </si>
  <si>
    <t>6241 - Electricidade</t>
  </si>
  <si>
    <t>6242 - Combustíveis</t>
  </si>
  <si>
    <t>6243 - Água</t>
  </si>
  <si>
    <t>625 - Deslocações estadias e transporte</t>
  </si>
  <si>
    <t>6253 - Transporte de mercadoria</t>
  </si>
  <si>
    <t>626 - Serviços diversos</t>
  </si>
  <si>
    <t>6262 - Comunicação</t>
  </si>
  <si>
    <t>62621 - Telefone Fixo</t>
  </si>
  <si>
    <t>62622 - Telemovél</t>
  </si>
  <si>
    <t>62623 - Internet</t>
  </si>
  <si>
    <t>6263 - Seguros</t>
  </si>
  <si>
    <t>6265 - Contencioso e Notariado</t>
  </si>
  <si>
    <t>6267 - Limpeza, Higiene e Conforto</t>
  </si>
  <si>
    <t xml:space="preserve">1º Trimestre </t>
  </si>
  <si>
    <t xml:space="preserve">2º Trimestre </t>
  </si>
  <si>
    <t xml:space="preserve">3º Trimestre </t>
  </si>
  <si>
    <t xml:space="preserve">4º Trimestre </t>
  </si>
  <si>
    <t>Trimestres</t>
  </si>
  <si>
    <t>6252 - Transportes de pessoal</t>
  </si>
  <si>
    <t>62 - Fornecimentos de serviços externos (FSE)</t>
  </si>
  <si>
    <t>Preço Custo/h</t>
  </si>
  <si>
    <t>Custo total/mês</t>
  </si>
  <si>
    <t>Conta 6- Gastos</t>
  </si>
  <si>
    <t>63 - Gastos com o pessoal</t>
  </si>
  <si>
    <t>6266 - Despesas de representação</t>
  </si>
  <si>
    <t>6268 - Outros Serviços</t>
  </si>
  <si>
    <t>624 - Energia  e Fluidos</t>
  </si>
  <si>
    <t>631 - Remunerações dos órgãos socias</t>
  </si>
  <si>
    <t>632 - Remunerações ao pessoal</t>
  </si>
  <si>
    <t>6331 -Beneficios pós emprego - Outros Beneficios</t>
  </si>
  <si>
    <t xml:space="preserve">635 - Encargos sobre remuneraçãoes </t>
  </si>
  <si>
    <t>637 - Gastos de aacção social</t>
  </si>
  <si>
    <t>636 - Seguros de acidentes no trabalho e doenças profissionais</t>
  </si>
  <si>
    <t>638 Outros gastos com o pessoal</t>
  </si>
  <si>
    <t>61 - Custo das mercadorias vendidas e das matérias consumidas</t>
  </si>
  <si>
    <t>611 - Mercadorias</t>
  </si>
  <si>
    <t>Subtotal 3 (63) - Gastos com pessoal</t>
  </si>
  <si>
    <t xml:space="preserve">612 - Matérias-primas, subsidiárias e de consumo </t>
  </si>
  <si>
    <t>Subtotal 1 (61) - CMVMC</t>
  </si>
  <si>
    <t>Subtotal 2 (62) - FSE</t>
  </si>
  <si>
    <t>Classe 6 - GASTOS</t>
  </si>
  <si>
    <t>RUBRICAS</t>
  </si>
  <si>
    <t xml:space="preserve">Remuneração base mensal </t>
  </si>
  <si>
    <t>Remuneração base mensal total</t>
  </si>
  <si>
    <t>Remuneração anual</t>
  </si>
  <si>
    <t>Lista Detalhada dos martérias a comprar</t>
  </si>
  <si>
    <t>Qtd.</t>
  </si>
  <si>
    <t>Fornecedor</t>
  </si>
  <si>
    <t>Uniforme Unisexo</t>
  </si>
  <si>
    <t>Luvas de protecção</t>
  </si>
  <si>
    <t>òculos de protecção</t>
  </si>
  <si>
    <t>Mascaras de protecção contra particulas</t>
  </si>
  <si>
    <t>43 -Activos fixos tangíveis</t>
  </si>
  <si>
    <t>432 - edifícios e outras construções</t>
  </si>
  <si>
    <t>434 - Equipamento de Transporte:</t>
  </si>
  <si>
    <t>435 - Equipamento administrativo</t>
  </si>
  <si>
    <t>431 - Terenos e recursos naturais</t>
  </si>
  <si>
    <t>433 - Equipamento básico</t>
  </si>
  <si>
    <t>4342 -Viatura ligeira de mercadorias</t>
  </si>
  <si>
    <t xml:space="preserve">4343 -Camioneta de 3500 kgs  </t>
  </si>
  <si>
    <t>4311 - Terrenos de exploração</t>
  </si>
  <si>
    <t>4321 -Instalações de uso especifico</t>
  </si>
  <si>
    <t>4331 - Tipos e cortantes</t>
  </si>
  <si>
    <t>4332 - Maquinaria de uso especifico</t>
  </si>
  <si>
    <t>4333 - Máquina de empacotamento</t>
  </si>
  <si>
    <t>4334 -Camara frigorifica</t>
  </si>
  <si>
    <t>4335 - Máquina de filetagem</t>
  </si>
  <si>
    <t>4336 - Túnel de Congelação</t>
  </si>
  <si>
    <t>4337 - Máquina de vidragem</t>
  </si>
  <si>
    <t>4338 - Depósito de azoto 1000l</t>
  </si>
  <si>
    <t>4339 - Trituradora</t>
  </si>
  <si>
    <t xml:space="preserve">43310 - Serra de corte  </t>
  </si>
  <si>
    <t>TOTAL DE INVESTIMENTO</t>
  </si>
  <si>
    <t>4351 - Computador</t>
  </si>
  <si>
    <t>4352 - Impressora</t>
  </si>
  <si>
    <t>4353 - Secretárias</t>
  </si>
  <si>
    <t>4354 - Mesa</t>
  </si>
  <si>
    <t>4355 - Cadeiras</t>
  </si>
  <si>
    <t>QTDs</t>
  </si>
  <si>
    <t>Custo de aquisição</t>
  </si>
  <si>
    <t xml:space="preserve">43311 - Eqipamentos de centros de fromação profissional </t>
  </si>
  <si>
    <t>4341 - Viatura ligeira de passageiros (BMW)</t>
  </si>
  <si>
    <t>TOTAL 43 - ATIVOS FIXOS TANGIVEIS</t>
  </si>
  <si>
    <t>SUB-TOTAL 1- (431)</t>
  </si>
  <si>
    <t>SUB-TOTAL 2- (432)</t>
  </si>
  <si>
    <t>SUB-TOTAL 3 - (433)</t>
  </si>
  <si>
    <t>SUB-TOTAL 4 - (434)</t>
  </si>
  <si>
    <t>SUB-TOTAL 5 - (435)</t>
  </si>
  <si>
    <t>2. Activos Intangiveis</t>
  </si>
  <si>
    <t>4431 - Programas de computador ( software de gestão)</t>
  </si>
  <si>
    <t>TOTAL 44 - ATIVOS  INTANGIVEIS</t>
  </si>
  <si>
    <t>Par de botas de segurança com biqueira metálica</t>
  </si>
  <si>
    <t>Par de botas isolantes</t>
  </si>
  <si>
    <t>Semi-máscara anti-pó (para nariz) com duplo filtro</t>
  </si>
  <si>
    <t>TABELAS DE RETENÇÃO NA FONTE PARA  O CONTINENTE - 2012</t>
  </si>
  <si>
    <t xml:space="preserve">TABELA I - TRABALHO DEPENDENTE </t>
  </si>
  <si>
    <t>NÃO CASADO</t>
  </si>
  <si>
    <t>Remuneração Mensal  Euros</t>
  </si>
  <si>
    <t>Número de dependentes</t>
  </si>
  <si>
    <t>5 ou mais</t>
  </si>
  <si>
    <t>Até</t>
  </si>
  <si>
    <t>T A B E L A II - TRABALHO DEPENDENTE</t>
  </si>
  <si>
    <t>CASADO UNICO TITULAR</t>
  </si>
  <si>
    <t>T A B E L A III - TRABALHO DEPENDENTE</t>
  </si>
  <si>
    <t>CASADO DOIS TITULARES</t>
  </si>
  <si>
    <t>Privado</t>
  </si>
  <si>
    <t>T A B E L A I V - TRABALHO DEPENDENTE</t>
  </si>
  <si>
    <t>NÃO CASADO - DEFICIENTE</t>
  </si>
  <si>
    <t>Superior a</t>
  </si>
  <si>
    <t>T A B E L A   V - TRABALHO DEPENDENTE</t>
  </si>
  <si>
    <t>CASADO UNICO TITULAR - DEFICIENTE</t>
  </si>
  <si>
    <t>T A B E L A VI - TRABALHO DEPENDENTE</t>
  </si>
  <si>
    <t>CASADO DOIS TITULARES - DEFICIENTE</t>
  </si>
  <si>
    <t xml:space="preserve">Filetes  de carapau panado </t>
  </si>
  <si>
    <t>Atum</t>
  </si>
  <si>
    <t>Bacalhau</t>
  </si>
  <si>
    <t>Carapau</t>
  </si>
  <si>
    <t>Caprichos de mar</t>
  </si>
  <si>
    <t>Camarão</t>
  </si>
  <si>
    <t>Cação</t>
  </si>
  <si>
    <t>Badejos</t>
  </si>
  <si>
    <t>Lulas</t>
  </si>
  <si>
    <t>Peixe Gato</t>
  </si>
  <si>
    <t>Perca</t>
  </si>
  <si>
    <t>Maruca</t>
  </si>
  <si>
    <t>Pescada</t>
  </si>
  <si>
    <t>Polvos</t>
  </si>
  <si>
    <t>Pota</t>
  </si>
  <si>
    <t>Salmão</t>
  </si>
  <si>
    <t>Postas de Salmão</t>
  </si>
  <si>
    <t>Linguado</t>
  </si>
  <si>
    <t>Filetes de Linguado</t>
  </si>
  <si>
    <t>Sardinha</t>
  </si>
  <si>
    <t>Hambugeres de pescada</t>
  </si>
  <si>
    <t>Surimi</t>
  </si>
  <si>
    <t>Tamboril</t>
  </si>
  <si>
    <t>Lombos de Tamboril</t>
  </si>
  <si>
    <t>Marriscos</t>
  </si>
  <si>
    <t>Tipos de Peixes</t>
  </si>
  <si>
    <t>Uni. Medida</t>
  </si>
  <si>
    <t>Kg</t>
  </si>
  <si>
    <t>Almondegas de Linguado</t>
  </si>
  <si>
    <t>Sapateiras</t>
  </si>
  <si>
    <t>Robalo</t>
  </si>
  <si>
    <t>Filetes de Robalo</t>
  </si>
  <si>
    <t>Solha</t>
  </si>
  <si>
    <t>Postas de Solha</t>
  </si>
  <si>
    <t>Filetes de Solha</t>
  </si>
  <si>
    <t>Postas de Robalo</t>
  </si>
  <si>
    <t>Ameijoas (Juvenil)</t>
  </si>
  <si>
    <t>Preço de compra (30%)</t>
  </si>
  <si>
    <t>MOD</t>
  </si>
  <si>
    <t>GGF</t>
  </si>
  <si>
    <t>FSE</t>
  </si>
  <si>
    <t>Preço Custo Unit.</t>
  </si>
  <si>
    <t>M.Primas</t>
  </si>
  <si>
    <t>Preço total</t>
  </si>
  <si>
    <t>QTD. (kg)</t>
  </si>
  <si>
    <t>FSE + Deepreciações</t>
  </si>
  <si>
    <t>Serventes</t>
  </si>
  <si>
    <t>SÓCIO -GERENTE</t>
  </si>
  <si>
    <t>SÓNIA CRISTINA VIEIRA MENDES</t>
  </si>
  <si>
    <t>TÂNIA SOFIA SANTOS GONÇALVES</t>
  </si>
  <si>
    <t>PESSOAL ( ESCRITÓRIO)</t>
  </si>
  <si>
    <t>PESSOAL (FÁBRICA)</t>
  </si>
  <si>
    <t>OPERADORES DE MÁQUINA</t>
  </si>
  <si>
    <t>SERVENTES</t>
  </si>
  <si>
    <t>EMPREGADA DE ESCRITÓRIO</t>
  </si>
  <si>
    <t>ANA MARIA LOPES SANTOS</t>
  </si>
  <si>
    <t>EMANUEL DOS SANTOS TAVARES</t>
  </si>
  <si>
    <t>CARLOS MIGUEL TORRANO</t>
  </si>
  <si>
    <t>JOÃO PEDRO CARVALHO</t>
  </si>
  <si>
    <t>FILIPE MARTINS</t>
  </si>
  <si>
    <t xml:space="preserve">ENCARREGADO </t>
  </si>
  <si>
    <t>AFONSO HENRIQUE VIEIRA</t>
  </si>
  <si>
    <t>LUIS MARTINS FERREIRA</t>
  </si>
  <si>
    <t>ADRIANO AMADO NATIVIDADE</t>
  </si>
  <si>
    <t>ALEXANDRO PERREIRA TAVARES</t>
  </si>
  <si>
    <t>ANDRÉ DOS SANTOS</t>
  </si>
  <si>
    <t>CAETANO MIGUEL DUARTE</t>
  </si>
  <si>
    <t>MECÂNICO</t>
  </si>
  <si>
    <t>MARIO JOSE NUNES DA ENCARNAÇÃO</t>
  </si>
  <si>
    <t>MOTORISTA</t>
  </si>
  <si>
    <t>CARLOS ALBERTO SEMEDO XAVIER</t>
  </si>
  <si>
    <t>DATA NASCIMENTO</t>
  </si>
  <si>
    <t>ESTADO CIVIL</t>
  </si>
  <si>
    <t>S</t>
  </si>
  <si>
    <t>C</t>
  </si>
  <si>
    <t>FILHOS</t>
  </si>
  <si>
    <t>NIF</t>
  </si>
  <si>
    <t>CÓDIGO</t>
  </si>
  <si>
    <t>DESIGNAÇÃO</t>
  </si>
  <si>
    <t>IVA</t>
  </si>
  <si>
    <t>QTD</t>
  </si>
  <si>
    <t>P.M.C.P</t>
  </si>
  <si>
    <t>TOTAL</t>
  </si>
  <si>
    <t>Abrótea Aquicultura</t>
  </si>
  <si>
    <t>Areeiro Aquicultura</t>
  </si>
  <si>
    <t>Arinca Aquicultura</t>
  </si>
  <si>
    <t>Bacalhau Aquicultura</t>
  </si>
  <si>
    <t>Carapau Aquicultura</t>
  </si>
  <si>
    <t>Cherme Aquicultura</t>
  </si>
  <si>
    <t>Choco Aquicultura</t>
  </si>
  <si>
    <t>Dourada Aquicultura</t>
  </si>
  <si>
    <t>Linguado Aquicultura</t>
  </si>
  <si>
    <t>Lula Aquicultura</t>
  </si>
  <si>
    <t>Palmeta Aquicultura</t>
  </si>
  <si>
    <t>Peixe Espada Preto</t>
  </si>
  <si>
    <t>Pescada Aquicultura</t>
  </si>
  <si>
    <t>Raia Aquicultura</t>
  </si>
  <si>
    <t>Aquicultura</t>
  </si>
  <si>
    <t>Red Fish Aquicultura</t>
  </si>
  <si>
    <t>Robalo Aquicultura</t>
  </si>
  <si>
    <t>Sardinha Aquicultura</t>
  </si>
  <si>
    <t>Solha Aquicultura</t>
  </si>
  <si>
    <t>Bacalhau Mar</t>
  </si>
  <si>
    <t>Cherme Mar</t>
  </si>
  <si>
    <t>Dourada Mar</t>
  </si>
  <si>
    <t>Linguado Mar</t>
  </si>
  <si>
    <t>Lulas Mar</t>
  </si>
  <si>
    <t>Polvos Mar</t>
  </si>
  <si>
    <t>Salmão Mar</t>
  </si>
  <si>
    <t>Inventários Productos Acabados</t>
  </si>
  <si>
    <t>Areeiro Aquicultura 1Kg</t>
  </si>
  <si>
    <t>Abrótea Aquicultura 1klg</t>
  </si>
  <si>
    <t>Arinca Aquicultura 1Kg</t>
  </si>
  <si>
    <t>Atum Aquicultura 1Kg</t>
  </si>
  <si>
    <t>Bacalhau Aquicultura 1Kg</t>
  </si>
  <si>
    <t>Carapau Aquicultura 1Kg</t>
  </si>
  <si>
    <t>Cherme Aquicultura 1Kg</t>
  </si>
  <si>
    <t>Choco Aquicultura 1Kg</t>
  </si>
  <si>
    <t>Dourada Aquicultura 1Kg</t>
  </si>
  <si>
    <t>Linguado Aquicultura 1Kg</t>
  </si>
  <si>
    <t>Lula Aquicultura 1Kg</t>
  </si>
  <si>
    <t>Palmeta Aquicultura 1Kg</t>
  </si>
  <si>
    <t>Peixe - Gata Aquicultura</t>
  </si>
  <si>
    <t>Peixe - Gata Aquicultura 1Kg</t>
  </si>
  <si>
    <t>Peixe Espada Preto Aquicultura 1Kg</t>
  </si>
  <si>
    <t>Pescada Aquicultura 1Kg</t>
  </si>
  <si>
    <t>Red Fish Aquicultura 1Kg</t>
  </si>
  <si>
    <t>Robalo Aquicultura 1Kg</t>
  </si>
  <si>
    <t>Sardinha Aquicultura 1Kg</t>
  </si>
  <si>
    <t>Solha Aquicultura 1Kg</t>
  </si>
  <si>
    <t>Areeiro Aquicultura 50 Kg</t>
  </si>
  <si>
    <t>Arinca Aquicultura 50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</si>
</sst>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.0%"/>
  </numFmts>
  <fonts count="36" x14ac:knownFonts="1">
    <font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b/>
      <sz val="12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rgb="FF000000"/>
      <name val="Century Gothic"/>
      <family val="2"/>
    </font>
    <font>
      <b/>
      <sz val="10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Century Gothic"/>
      <family val="2"/>
    </font>
    <font>
      <sz val="10"/>
      <color indexed="8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1"/>
      <name val="Times New Roman"/>
      <family val="1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Courier New"/>
      <family val="3"/>
    </font>
    <font>
      <b/>
      <sz val="14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008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44" fontId="7" fillId="0" borderId="0" applyFont="0" applyFill="0" applyBorder="0" applyAlignment="0" applyProtection="0"/>
    <xf numFmtId="0" fontId="13" fillId="0" borderId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30" borderId="0" applyNumberFormat="0" applyBorder="0" applyAlignment="0" applyProtection="0"/>
    <xf numFmtId="0" fontId="16" fillId="14" borderId="0" applyNumberFormat="0" applyBorder="0" applyAlignment="0" applyProtection="0"/>
    <xf numFmtId="0" fontId="17" fillId="31" borderId="17" applyNumberFormat="0" applyAlignment="0" applyProtection="0"/>
    <xf numFmtId="0" fontId="18" fillId="32" borderId="19" applyNumberFormat="0" applyAlignment="0" applyProtection="0"/>
    <xf numFmtId="0" fontId="19" fillId="0" borderId="0" applyNumberFormat="0" applyFill="0" applyBorder="0" applyAlignment="0" applyProtection="0"/>
    <xf numFmtId="0" fontId="20" fillId="15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18" borderId="17" applyNumberFormat="0" applyAlignment="0" applyProtection="0"/>
    <xf numFmtId="0" fontId="25" fillId="0" borderId="18" applyNumberFormat="0" applyFill="0" applyAlignment="0" applyProtection="0"/>
    <xf numFmtId="0" fontId="26" fillId="33" borderId="0" applyNumberFormat="0" applyBorder="0" applyAlignment="0" applyProtection="0"/>
    <xf numFmtId="0" fontId="13" fillId="34" borderId="20" applyNumberFormat="0" applyFont="0" applyAlignment="0" applyProtection="0"/>
    <xf numFmtId="0" fontId="27" fillId="31" borderId="21" applyNumberFormat="0" applyAlignment="0" applyProtection="0"/>
    <xf numFmtId="9" fontId="28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22" applyNumberFormat="0" applyFill="0" applyAlignment="0" applyProtection="0"/>
    <xf numFmtId="0" fontId="31" fillId="0" borderId="0" applyNumberFormat="0" applyFill="0" applyBorder="0" applyAlignment="0" applyProtection="0"/>
  </cellStyleXfs>
  <cellXfs count="292">
    <xf numFmtId="0" fontId="0" fillId="0" borderId="0" xfId="0"/>
    <xf numFmtId="44" fontId="3" fillId="0" borderId="1" xfId="0" applyNumberFormat="1" applyFont="1" applyBorder="1" applyAlignment="1">
      <alignment horizontal="right" vertical="center"/>
    </xf>
    <xf numFmtId="44" fontId="1" fillId="5" borderId="1" xfId="0" applyNumberFormat="1" applyFont="1" applyFill="1" applyBorder="1" applyAlignment="1">
      <alignment horizontal="right" vertical="center"/>
    </xf>
    <xf numFmtId="0" fontId="3" fillId="0" borderId="4" xfId="0" applyFont="1" applyBorder="1"/>
    <xf numFmtId="0" fontId="0" fillId="0" borderId="0" xfId="0" applyAlignment="1">
      <alignment wrapText="1"/>
    </xf>
    <xf numFmtId="0" fontId="1" fillId="5" borderId="4" xfId="0" applyFont="1" applyFill="1" applyBorder="1"/>
    <xf numFmtId="0" fontId="3" fillId="0" borderId="4" xfId="0" applyFont="1" applyBorder="1" applyAlignment="1">
      <alignment vertical="center" wrapText="1"/>
    </xf>
    <xf numFmtId="0" fontId="0" fillId="0" borderId="0" xfId="0" applyAlignment="1"/>
    <xf numFmtId="44" fontId="4" fillId="2" borderId="4" xfId="0" applyNumberFormat="1" applyFont="1" applyFill="1" applyBorder="1" applyAlignment="1">
      <alignment horizontal="center" vertical="center" wrapText="1"/>
    </xf>
    <xf numFmtId="44" fontId="4" fillId="2" borderId="1" xfId="0" applyNumberFormat="1" applyFont="1" applyFill="1" applyBorder="1" applyAlignment="1">
      <alignment horizontal="center" wrapText="1"/>
    </xf>
    <xf numFmtId="44" fontId="4" fillId="2" borderId="1" xfId="0" applyNumberFormat="1" applyFont="1" applyFill="1" applyBorder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top" wrapText="1"/>
    </xf>
    <xf numFmtId="0" fontId="3" fillId="0" borderId="1" xfId="0" applyNumberFormat="1" applyFont="1" applyBorder="1" applyAlignment="1">
      <alignment horizontal="center" vertical="top" wrapText="1"/>
    </xf>
    <xf numFmtId="44" fontId="3" fillId="0" borderId="1" xfId="0" applyNumberFormat="1" applyFont="1" applyBorder="1" applyAlignment="1">
      <alignment horizontal="left" vertical="top" wrapText="1"/>
    </xf>
    <xf numFmtId="44" fontId="3" fillId="0" borderId="4" xfId="0" applyNumberFormat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left" vertical="top" wrapText="1"/>
    </xf>
    <xf numFmtId="44" fontId="4" fillId="2" borderId="6" xfId="0" applyNumberFormat="1" applyFont="1" applyFill="1" applyBorder="1" applyAlignment="1">
      <alignment horizontal="center" wrapText="1"/>
    </xf>
    <xf numFmtId="8" fontId="3" fillId="0" borderId="6" xfId="0" applyNumberFormat="1" applyFont="1" applyBorder="1" applyAlignment="1">
      <alignment horizontal="left" vertical="top" wrapText="1"/>
    </xf>
    <xf numFmtId="8" fontId="3" fillId="0" borderId="1" xfId="0" applyNumberFormat="1" applyFont="1" applyBorder="1" applyAlignment="1">
      <alignment horizontal="right" vertical="top" wrapText="1"/>
    </xf>
    <xf numFmtId="0" fontId="5" fillId="0" borderId="1" xfId="0" applyNumberFormat="1" applyFont="1" applyBorder="1" applyAlignment="1">
      <alignment horizontal="center" vertical="top" wrapText="1"/>
    </xf>
    <xf numFmtId="44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8" fontId="1" fillId="6" borderId="1" xfId="0" applyNumberFormat="1" applyFont="1" applyFill="1" applyBorder="1" applyAlignment="1">
      <alignment horizontal="center" vertical="center" wrapText="1"/>
    </xf>
    <xf numFmtId="44" fontId="1" fillId="2" borderId="4" xfId="0" applyNumberFormat="1" applyFont="1" applyFill="1" applyBorder="1" applyAlignment="1">
      <alignment horizontal="center" vertical="center"/>
    </xf>
    <xf numFmtId="44" fontId="1" fillId="6" borderId="4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44" fontId="0" fillId="0" borderId="1" xfId="0" applyNumberFormat="1" applyBorder="1"/>
    <xf numFmtId="44" fontId="1" fillId="4" borderId="1" xfId="1" applyNumberFormat="1" applyFont="1" applyFill="1" applyBorder="1"/>
    <xf numFmtId="44" fontId="3" fillId="4" borderId="1" xfId="1" applyNumberFormat="1" applyFont="1" applyFill="1" applyBorder="1"/>
    <xf numFmtId="0" fontId="10" fillId="2" borderId="1" xfId="0" applyFont="1" applyFill="1" applyBorder="1" applyAlignment="1">
      <alignment horizontal="center"/>
    </xf>
    <xf numFmtId="44" fontId="10" fillId="4" borderId="1" xfId="1" applyFont="1" applyFill="1" applyBorder="1" applyAlignment="1">
      <alignment horizontal="center"/>
    </xf>
    <xf numFmtId="44" fontId="11" fillId="9" borderId="1" xfId="1" applyFont="1" applyFill="1" applyBorder="1" applyAlignment="1">
      <alignment horizontal="right"/>
    </xf>
    <xf numFmtId="44" fontId="1" fillId="4" borderId="1" xfId="1" applyFont="1" applyFill="1" applyBorder="1" applyAlignment="1">
      <alignment horizontal="right"/>
    </xf>
    <xf numFmtId="44" fontId="9" fillId="8" borderId="1" xfId="0" applyNumberFormat="1" applyFont="1" applyFill="1" applyBorder="1" applyAlignment="1">
      <alignment horizontal="left"/>
    </xf>
    <xf numFmtId="44" fontId="8" fillId="4" borderId="1" xfId="0" applyNumberFormat="1" applyFont="1" applyFill="1" applyBorder="1" applyAlignment="1">
      <alignment horizontal="left"/>
    </xf>
    <xf numFmtId="0" fontId="9" fillId="8" borderId="1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1" fillId="9" borderId="1" xfId="0" applyFont="1" applyFill="1" applyBorder="1" applyAlignment="1">
      <alignment horizontal="left" indent="1"/>
    </xf>
    <xf numFmtId="0" fontId="11" fillId="0" borderId="1" xfId="0" applyFont="1" applyFill="1" applyBorder="1" applyAlignment="1">
      <alignment horizontal="left" indent="1"/>
    </xf>
    <xf numFmtId="0" fontId="11" fillId="5" borderId="1" xfId="0" applyFont="1" applyFill="1" applyBorder="1" applyAlignment="1">
      <alignment horizontal="left" indent="1"/>
    </xf>
    <xf numFmtId="0" fontId="1" fillId="4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indent="1"/>
    </xf>
    <xf numFmtId="0" fontId="10" fillId="2" borderId="2" xfId="0" applyFont="1" applyFill="1" applyBorder="1" applyAlignment="1"/>
    <xf numFmtId="0" fontId="10" fillId="2" borderId="3" xfId="0" applyFont="1" applyFill="1" applyBorder="1" applyAlignment="1"/>
    <xf numFmtId="0" fontId="10" fillId="2" borderId="7" xfId="0" applyFont="1" applyFill="1" applyBorder="1" applyAlignment="1"/>
    <xf numFmtId="8" fontId="0" fillId="0" borderId="6" xfId="0" applyNumberFormat="1" applyBorder="1"/>
    <xf numFmtId="0" fontId="6" fillId="0" borderId="0" xfId="0" applyFont="1" applyAlignment="1"/>
    <xf numFmtId="0" fontId="12" fillId="0" borderId="0" xfId="0" applyFont="1"/>
    <xf numFmtId="0" fontId="0" fillId="0" borderId="0" xfId="0" applyFont="1" applyAlignment="1"/>
    <xf numFmtId="0" fontId="1" fillId="3" borderId="1" xfId="0" applyFont="1" applyFill="1" applyBorder="1" applyAlignment="1">
      <alignment horizontal="left"/>
    </xf>
    <xf numFmtId="0" fontId="3" fillId="0" borderId="1" xfId="0" applyFont="1" applyBorder="1"/>
    <xf numFmtId="0" fontId="1" fillId="5" borderId="1" xfId="0" applyFont="1" applyFill="1" applyBorder="1"/>
    <xf numFmtId="0" fontId="1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4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0" fillId="0" borderId="6" xfId="0" applyBorder="1"/>
    <xf numFmtId="44" fontId="3" fillId="0" borderId="6" xfId="0" applyNumberFormat="1" applyFont="1" applyBorder="1" applyAlignment="1">
      <alignment horizontal="right" vertical="center"/>
    </xf>
    <xf numFmtId="44" fontId="1" fillId="5" borderId="6" xfId="0" applyNumberFormat="1" applyFont="1" applyFill="1" applyBorder="1" applyAlignment="1">
      <alignment horizontal="right" vertical="center"/>
    </xf>
    <xf numFmtId="0" fontId="1" fillId="3" borderId="6" xfId="0" applyFont="1" applyFill="1" applyBorder="1" applyAlignment="1">
      <alignment horizontal="center"/>
    </xf>
    <xf numFmtId="0" fontId="2" fillId="2" borderId="1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1" fillId="4" borderId="1" xfId="0" applyFont="1" applyFill="1" applyBorder="1" applyAlignment="1">
      <alignment vertical="center" wrapText="1"/>
    </xf>
    <xf numFmtId="44" fontId="1" fillId="4" borderId="1" xfId="0" applyNumberFormat="1" applyFont="1" applyFill="1" applyBorder="1" applyAlignment="1">
      <alignment horizontal="right" vertical="center"/>
    </xf>
    <xf numFmtId="0" fontId="1" fillId="4" borderId="1" xfId="0" applyFont="1" applyFill="1" applyBorder="1"/>
    <xf numFmtId="0" fontId="1" fillId="10" borderId="1" xfId="0" applyFont="1" applyFill="1" applyBorder="1"/>
    <xf numFmtId="44" fontId="1" fillId="10" borderId="1" xfId="0" applyNumberFormat="1" applyFont="1" applyFill="1" applyBorder="1" applyAlignment="1">
      <alignment horizontal="right" vertical="center"/>
    </xf>
    <xf numFmtId="0" fontId="1" fillId="11" borderId="1" xfId="0" applyFont="1" applyFill="1" applyBorder="1"/>
    <xf numFmtId="44" fontId="1" fillId="11" borderId="1" xfId="0" applyNumberFormat="1" applyFont="1" applyFill="1" applyBorder="1" applyAlignment="1">
      <alignment horizontal="right" vertical="center"/>
    </xf>
    <xf numFmtId="0" fontId="3" fillId="12" borderId="1" xfId="0" applyFont="1" applyFill="1" applyBorder="1" applyAlignment="1">
      <alignment vertical="center" wrapText="1"/>
    </xf>
    <xf numFmtId="44" fontId="3" fillId="12" borderId="1" xfId="0" applyNumberFormat="1" applyFont="1" applyFill="1" applyBorder="1" applyAlignment="1">
      <alignment horizontal="right" vertical="center"/>
    </xf>
    <xf numFmtId="0" fontId="1" fillId="10" borderId="4" xfId="0" applyFont="1" applyFill="1" applyBorder="1"/>
    <xf numFmtId="44" fontId="1" fillId="10" borderId="6" xfId="0" applyNumberFormat="1" applyFont="1" applyFill="1" applyBorder="1" applyAlignment="1">
      <alignment horizontal="right" vertical="center"/>
    </xf>
    <xf numFmtId="0" fontId="1" fillId="4" borderId="4" xfId="0" applyFont="1" applyFill="1" applyBorder="1"/>
    <xf numFmtId="44" fontId="1" fillId="4" borderId="6" xfId="0" applyNumberFormat="1" applyFont="1" applyFill="1" applyBorder="1" applyAlignment="1">
      <alignment horizontal="right" vertical="center"/>
    </xf>
    <xf numFmtId="0" fontId="1" fillId="11" borderId="4" xfId="0" applyFont="1" applyFill="1" applyBorder="1"/>
    <xf numFmtId="44" fontId="1" fillId="11" borderId="6" xfId="0" applyNumberFormat="1" applyFont="1" applyFill="1" applyBorder="1" applyAlignment="1">
      <alignment horizontal="right" vertical="center"/>
    </xf>
    <xf numFmtId="0" fontId="1" fillId="12" borderId="4" xfId="0" applyFont="1" applyFill="1" applyBorder="1"/>
    <xf numFmtId="44" fontId="3" fillId="12" borderId="6" xfId="0" applyNumberFormat="1" applyFont="1" applyFill="1" applyBorder="1" applyAlignment="1">
      <alignment horizontal="right" vertical="center"/>
    </xf>
    <xf numFmtId="0" fontId="1" fillId="4" borderId="4" xfId="0" applyFont="1" applyFill="1" applyBorder="1" applyAlignment="1">
      <alignment vertical="center" wrapText="1"/>
    </xf>
    <xf numFmtId="0" fontId="0" fillId="2" borderId="11" xfId="0" applyFill="1" applyBorder="1"/>
    <xf numFmtId="0" fontId="0" fillId="2" borderId="12" xfId="0" applyFill="1" applyBorder="1"/>
    <xf numFmtId="0" fontId="0" fillId="4" borderId="13" xfId="0" applyFill="1" applyBorder="1"/>
    <xf numFmtId="0" fontId="1" fillId="2" borderId="5" xfId="0" applyFont="1" applyFill="1" applyBorder="1" applyAlignment="1">
      <alignment horizontal="right"/>
    </xf>
    <xf numFmtId="0" fontId="33" fillId="0" borderId="13" xfId="2" applyFont="1" applyBorder="1" applyAlignment="1">
      <alignment horizontal="center" vertical="center"/>
    </xf>
    <xf numFmtId="0" fontId="33" fillId="0" borderId="23" xfId="2" applyFont="1" applyBorder="1" applyAlignment="1">
      <alignment horizontal="center" vertical="center"/>
    </xf>
    <xf numFmtId="0" fontId="33" fillId="0" borderId="24" xfId="2" quotePrefix="1" applyFont="1" applyBorder="1" applyAlignment="1">
      <alignment horizontal="center" vertical="center"/>
    </xf>
    <xf numFmtId="4" fontId="34" fillId="0" borderId="0" xfId="2" applyNumberFormat="1" applyFont="1" applyFill="1" applyBorder="1"/>
    <xf numFmtId="164" fontId="34" fillId="0" borderId="0" xfId="2" applyNumberFormat="1" applyFont="1" applyFill="1" applyBorder="1"/>
    <xf numFmtId="0" fontId="34" fillId="0" borderId="25" xfId="2" applyFont="1" applyFill="1" applyBorder="1"/>
    <xf numFmtId="0" fontId="34" fillId="0" borderId="26" xfId="2" applyFont="1" applyFill="1" applyBorder="1"/>
    <xf numFmtId="0" fontId="34" fillId="0" borderId="0" xfId="2" applyFont="1" applyFill="1" applyBorder="1"/>
    <xf numFmtId="4" fontId="34" fillId="0" borderId="23" xfId="2" applyNumberFormat="1" applyFont="1" applyFill="1" applyBorder="1"/>
    <xf numFmtId="164" fontId="34" fillId="0" borderId="0" xfId="41" applyNumberFormat="1" applyFont="1" applyFill="1" applyBorder="1"/>
    <xf numFmtId="164" fontId="34" fillId="0" borderId="27" xfId="41" applyNumberFormat="1" applyFont="1" applyFill="1" applyBorder="1"/>
    <xf numFmtId="164" fontId="34" fillId="0" borderId="13" xfId="41" applyNumberFormat="1" applyFont="1" applyFill="1" applyBorder="1"/>
    <xf numFmtId="4" fontId="34" fillId="0" borderId="28" xfId="2" applyNumberFormat="1" applyFont="1" applyFill="1" applyBorder="1"/>
    <xf numFmtId="0" fontId="34" fillId="0" borderId="29" xfId="2" applyFont="1" applyFill="1" applyBorder="1"/>
    <xf numFmtId="164" fontId="34" fillId="0" borderId="13" xfId="2" applyNumberFormat="1" applyFont="1" applyFill="1" applyBorder="1"/>
    <xf numFmtId="164" fontId="34" fillId="0" borderId="23" xfId="2" applyNumberFormat="1" applyFont="1" applyFill="1" applyBorder="1"/>
    <xf numFmtId="164" fontId="34" fillId="0" borderId="24" xfId="2" applyNumberFormat="1" applyFont="1" applyFill="1" applyBorder="1"/>
    <xf numFmtId="164" fontId="34" fillId="0" borderId="30" xfId="2" applyNumberFormat="1" applyFont="1" applyFill="1" applyBorder="1"/>
    <xf numFmtId="164" fontId="34" fillId="0" borderId="27" xfId="2" applyNumberFormat="1" applyFont="1" applyFill="1" applyBorder="1"/>
    <xf numFmtId="0" fontId="33" fillId="0" borderId="0" xfId="2" applyFont="1" applyFill="1"/>
    <xf numFmtId="0" fontId="33" fillId="0" borderId="1" xfId="2" applyFont="1" applyFill="1" applyBorder="1" applyAlignment="1">
      <alignment horizontal="center" vertical="center"/>
    </xf>
    <xf numFmtId="0" fontId="33" fillId="0" borderId="7" xfId="2" applyFont="1" applyFill="1" applyBorder="1" applyAlignment="1">
      <alignment horizontal="center" vertical="center"/>
    </xf>
    <xf numFmtId="0" fontId="33" fillId="0" borderId="7" xfId="2" quotePrefix="1" applyFont="1" applyFill="1" applyBorder="1" applyAlignment="1">
      <alignment horizontal="center" vertical="center"/>
    </xf>
    <xf numFmtId="164" fontId="34" fillId="0" borderId="24" xfId="41" applyNumberFormat="1" applyFont="1" applyFill="1" applyBorder="1"/>
    <xf numFmtId="164" fontId="34" fillId="0" borderId="30" xfId="41" applyNumberFormat="1" applyFont="1" applyFill="1" applyBorder="1"/>
    <xf numFmtId="0" fontId="33" fillId="0" borderId="13" xfId="2" applyFont="1" applyFill="1" applyBorder="1" applyAlignment="1">
      <alignment horizontal="center" vertical="center"/>
    </xf>
    <xf numFmtId="0" fontId="33" fillId="0" borderId="23" xfId="2" applyFont="1" applyFill="1" applyBorder="1" applyAlignment="1">
      <alignment horizontal="center" vertical="center"/>
    </xf>
    <xf numFmtId="0" fontId="33" fillId="0" borderId="24" xfId="2" quotePrefix="1" applyFont="1" applyFill="1" applyBorder="1" applyAlignment="1">
      <alignment horizontal="center" vertical="center"/>
    </xf>
    <xf numFmtId="164" fontId="34" fillId="0" borderId="31" xfId="41" applyNumberFormat="1" applyFont="1" applyFill="1" applyBorder="1"/>
    <xf numFmtId="4" fontId="34" fillId="0" borderId="27" xfId="2" applyNumberFormat="1" applyFont="1" applyFill="1" applyBorder="1"/>
    <xf numFmtId="0" fontId="32" fillId="0" borderId="26" xfId="2" applyFont="1" applyFill="1" applyBorder="1" applyAlignment="1">
      <alignment horizontal="centerContinuous"/>
    </xf>
    <xf numFmtId="0" fontId="33" fillId="0" borderId="28" xfId="2" applyFont="1" applyFill="1" applyBorder="1" applyAlignment="1">
      <alignment horizontal="centerContinuous"/>
    </xf>
    <xf numFmtId="0" fontId="33" fillId="0" borderId="32" xfId="2" applyFont="1" applyFill="1" applyBorder="1" applyAlignment="1">
      <alignment horizontal="centerContinuous"/>
    </xf>
    <xf numFmtId="0" fontId="32" fillId="4" borderId="36" xfId="2" applyFont="1" applyFill="1" applyBorder="1" applyAlignment="1">
      <alignment horizontal="centerContinuous"/>
    </xf>
    <xf numFmtId="0" fontId="33" fillId="4" borderId="0" xfId="2" applyFont="1" applyFill="1" applyBorder="1" applyAlignment="1">
      <alignment horizontal="centerContinuous"/>
    </xf>
    <xf numFmtId="0" fontId="33" fillId="4" borderId="37" xfId="2" applyFont="1" applyFill="1" applyBorder="1" applyAlignment="1">
      <alignment horizontal="centerContinuous"/>
    </xf>
    <xf numFmtId="0" fontId="32" fillId="0" borderId="26" xfId="2" applyFont="1" applyBorder="1" applyAlignment="1">
      <alignment horizontal="centerContinuous"/>
    </xf>
    <xf numFmtId="0" fontId="33" fillId="0" borderId="28" xfId="2" applyFont="1" applyBorder="1" applyAlignment="1">
      <alignment horizontal="centerContinuous"/>
    </xf>
    <xf numFmtId="0" fontId="33" fillId="0" borderId="32" xfId="2" applyFont="1" applyBorder="1" applyAlignment="1">
      <alignment horizontal="centerContinuous"/>
    </xf>
    <xf numFmtId="0" fontId="32" fillId="10" borderId="36" xfId="2" applyFont="1" applyFill="1" applyBorder="1" applyAlignment="1">
      <alignment horizontal="centerContinuous"/>
    </xf>
    <xf numFmtId="0" fontId="33" fillId="10" borderId="0" xfId="2" applyFont="1" applyFill="1" applyBorder="1" applyAlignment="1">
      <alignment horizontal="centerContinuous"/>
    </xf>
    <xf numFmtId="0" fontId="32" fillId="10" borderId="0" xfId="2" applyFont="1" applyFill="1" applyBorder="1" applyAlignment="1">
      <alignment horizontal="centerContinuous"/>
    </xf>
    <xf numFmtId="0" fontId="32" fillId="10" borderId="37" xfId="2" applyFont="1" applyFill="1" applyBorder="1" applyAlignment="1">
      <alignment horizontal="centerContinuous"/>
    </xf>
    <xf numFmtId="0" fontId="32" fillId="10" borderId="38" xfId="2" applyFont="1" applyFill="1" applyBorder="1" applyAlignment="1">
      <alignment horizontal="centerContinuous"/>
    </xf>
    <xf numFmtId="3" fontId="33" fillId="10" borderId="39" xfId="2" applyNumberFormat="1" applyFont="1" applyFill="1" applyBorder="1" applyAlignment="1">
      <alignment horizontal="centerContinuous"/>
    </xf>
    <xf numFmtId="0" fontId="33" fillId="10" borderId="39" xfId="2" applyFont="1" applyFill="1" applyBorder="1" applyAlignment="1">
      <alignment horizontal="centerContinuous"/>
    </xf>
    <xf numFmtId="0" fontId="33" fillId="10" borderId="40" xfId="2" applyFont="1" applyFill="1" applyBorder="1" applyAlignment="1">
      <alignment horizontal="centerContinuous"/>
    </xf>
    <xf numFmtId="0" fontId="32" fillId="4" borderId="38" xfId="2" applyFont="1" applyFill="1" applyBorder="1" applyAlignment="1">
      <alignment horizontal="centerContinuous"/>
    </xf>
    <xf numFmtId="0" fontId="33" fillId="4" borderId="39" xfId="2" applyFont="1" applyFill="1" applyBorder="1" applyAlignment="1">
      <alignment horizontal="centerContinuous"/>
    </xf>
    <xf numFmtId="0" fontId="33" fillId="4" borderId="40" xfId="2" applyFont="1" applyFill="1" applyBorder="1" applyAlignment="1">
      <alignment horizontal="centerContinuous"/>
    </xf>
    <xf numFmtId="0" fontId="32" fillId="35" borderId="38" xfId="2" applyFont="1" applyFill="1" applyBorder="1" applyAlignment="1">
      <alignment horizontal="centerContinuous"/>
    </xf>
    <xf numFmtId="0" fontId="33" fillId="35" borderId="39" xfId="2" applyFont="1" applyFill="1" applyBorder="1" applyAlignment="1">
      <alignment horizontal="centerContinuous"/>
    </xf>
    <xf numFmtId="0" fontId="33" fillId="35" borderId="40" xfId="2" applyFont="1" applyFill="1" applyBorder="1" applyAlignment="1">
      <alignment horizontal="centerContinuous"/>
    </xf>
    <xf numFmtId="0" fontId="32" fillId="35" borderId="36" xfId="2" applyFont="1" applyFill="1" applyBorder="1" applyAlignment="1">
      <alignment horizontal="centerContinuous"/>
    </xf>
    <xf numFmtId="0" fontId="33" fillId="35" borderId="0" xfId="2" applyFont="1" applyFill="1" applyBorder="1" applyAlignment="1">
      <alignment horizontal="centerContinuous"/>
    </xf>
    <xf numFmtId="0" fontId="33" fillId="35" borderId="37" xfId="2" applyFont="1" applyFill="1" applyBorder="1" applyAlignment="1">
      <alignment horizontal="centerContinuous"/>
    </xf>
    <xf numFmtId="0" fontId="32" fillId="2" borderId="36" xfId="2" applyFont="1" applyFill="1" applyBorder="1" applyAlignment="1">
      <alignment horizontal="centerContinuous"/>
    </xf>
    <xf numFmtId="0" fontId="33" fillId="2" borderId="0" xfId="2" applyFont="1" applyFill="1" applyBorder="1" applyAlignment="1">
      <alignment horizontal="centerContinuous"/>
    </xf>
    <xf numFmtId="0" fontId="33" fillId="2" borderId="37" xfId="2" applyFont="1" applyFill="1" applyBorder="1" applyAlignment="1">
      <alignment horizontal="centerContinuous"/>
    </xf>
    <xf numFmtId="0" fontId="32" fillId="2" borderId="38" xfId="2" applyFont="1" applyFill="1" applyBorder="1" applyAlignment="1">
      <alignment horizontal="centerContinuous"/>
    </xf>
    <xf numFmtId="0" fontId="33" fillId="2" borderId="39" xfId="2" applyFont="1" applyFill="1" applyBorder="1" applyAlignment="1">
      <alignment horizontal="centerContinuous"/>
    </xf>
    <xf numFmtId="0" fontId="33" fillId="2" borderId="40" xfId="2" applyFont="1" applyFill="1" applyBorder="1" applyAlignment="1">
      <alignment horizontal="centerContinuous"/>
    </xf>
    <xf numFmtId="0" fontId="32" fillId="12" borderId="36" xfId="2" applyFont="1" applyFill="1" applyBorder="1" applyAlignment="1">
      <alignment horizontal="centerContinuous"/>
    </xf>
    <xf numFmtId="0" fontId="33" fillId="12" borderId="0" xfId="2" applyFont="1" applyFill="1" applyBorder="1" applyAlignment="1">
      <alignment horizontal="centerContinuous"/>
    </xf>
    <xf numFmtId="0" fontId="33" fillId="12" borderId="37" xfId="2" applyFont="1" applyFill="1" applyBorder="1" applyAlignment="1">
      <alignment horizontal="centerContinuous"/>
    </xf>
    <xf numFmtId="0" fontId="32" fillId="12" borderId="38" xfId="2" applyFont="1" applyFill="1" applyBorder="1" applyAlignment="1">
      <alignment horizontal="centerContinuous"/>
    </xf>
    <xf numFmtId="0" fontId="33" fillId="12" borderId="39" xfId="2" applyFont="1" applyFill="1" applyBorder="1" applyAlignment="1">
      <alignment horizontal="centerContinuous"/>
    </xf>
    <xf numFmtId="0" fontId="33" fillId="12" borderId="40" xfId="2" applyFont="1" applyFill="1" applyBorder="1" applyAlignment="1">
      <alignment horizontal="centerContinuous"/>
    </xf>
    <xf numFmtId="0" fontId="32" fillId="3" borderId="36" xfId="2" applyFont="1" applyFill="1" applyBorder="1" applyAlignment="1">
      <alignment horizontal="centerContinuous"/>
    </xf>
    <xf numFmtId="0" fontId="33" fillId="3" borderId="0" xfId="2" applyFont="1" applyFill="1" applyBorder="1" applyAlignment="1">
      <alignment horizontal="centerContinuous"/>
    </xf>
    <xf numFmtId="0" fontId="33" fillId="3" borderId="37" xfId="2" applyFont="1" applyFill="1" applyBorder="1" applyAlignment="1">
      <alignment horizontal="centerContinuous"/>
    </xf>
    <xf numFmtId="0" fontId="32" fillId="3" borderId="38" xfId="2" applyFont="1" applyFill="1" applyBorder="1" applyAlignment="1">
      <alignment horizontal="centerContinuous"/>
    </xf>
    <xf numFmtId="0" fontId="33" fillId="3" borderId="39" xfId="2" applyFont="1" applyFill="1" applyBorder="1" applyAlignment="1">
      <alignment horizontal="centerContinuous"/>
    </xf>
    <xf numFmtId="0" fontId="33" fillId="3" borderId="40" xfId="2" applyFont="1" applyFill="1" applyBorder="1" applyAlignment="1">
      <alignment horizontal="centerContinuous"/>
    </xf>
    <xf numFmtId="0" fontId="32" fillId="36" borderId="36" xfId="2" applyFont="1" applyFill="1" applyBorder="1" applyAlignment="1">
      <alignment horizontal="centerContinuous"/>
    </xf>
    <xf numFmtId="0" fontId="33" fillId="36" borderId="0" xfId="2" applyFont="1" applyFill="1" applyBorder="1" applyAlignment="1">
      <alignment horizontal="centerContinuous"/>
    </xf>
    <xf numFmtId="0" fontId="33" fillId="36" borderId="37" xfId="2" applyFont="1" applyFill="1" applyBorder="1" applyAlignment="1">
      <alignment horizontal="centerContinuous"/>
    </xf>
    <xf numFmtId="0" fontId="32" fillId="36" borderId="38" xfId="2" applyFont="1" applyFill="1" applyBorder="1" applyAlignment="1">
      <alignment horizontal="centerContinuous"/>
    </xf>
    <xf numFmtId="0" fontId="33" fillId="36" borderId="39" xfId="2" applyFont="1" applyFill="1" applyBorder="1" applyAlignment="1">
      <alignment horizontal="centerContinuous"/>
    </xf>
    <xf numFmtId="0" fontId="33" fillId="36" borderId="40" xfId="2" applyFont="1" applyFill="1" applyBorder="1" applyAlignment="1">
      <alignment horizontal="centerContinuous"/>
    </xf>
    <xf numFmtId="8" fontId="6" fillId="37" borderId="6" xfId="0" applyNumberFormat="1" applyFont="1" applyFill="1" applyBorder="1"/>
    <xf numFmtId="8" fontId="1" fillId="4" borderId="1" xfId="0" applyNumberFormat="1" applyFont="1" applyFill="1" applyBorder="1" applyAlignment="1">
      <alignment horizontal="center" vertical="center" wrapText="1"/>
    </xf>
    <xf numFmtId="0" fontId="0" fillId="0" borderId="30" xfId="0" applyFill="1" applyBorder="1"/>
    <xf numFmtId="0" fontId="6" fillId="0" borderId="9" xfId="0" applyFont="1" applyBorder="1"/>
    <xf numFmtId="0" fontId="6" fillId="0" borderId="10" xfId="0" applyFont="1" applyBorder="1"/>
    <xf numFmtId="44" fontId="0" fillId="0" borderId="6" xfId="0" applyNumberFormat="1" applyBorder="1"/>
    <xf numFmtId="0" fontId="0" fillId="0" borderId="11" xfId="0" applyFill="1" applyBorder="1"/>
    <xf numFmtId="0" fontId="6" fillId="0" borderId="8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4" borderId="4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9" borderId="4" xfId="0" applyFill="1" applyBorder="1" applyAlignment="1">
      <alignment horizontal="left"/>
    </xf>
    <xf numFmtId="44" fontId="0" fillId="0" borderId="13" xfId="0" applyNumberFormat="1" applyBorder="1" applyAlignment="1">
      <alignment vertical="center"/>
    </xf>
    <xf numFmtId="44" fontId="0" fillId="0" borderId="30" xfId="0" applyNumberFormat="1" applyBorder="1" applyAlignment="1">
      <alignment vertical="center"/>
    </xf>
    <xf numFmtId="44" fontId="0" fillId="0" borderId="31" xfId="0" applyNumberFormat="1" applyBorder="1" applyAlignment="1">
      <alignment vertical="center"/>
    </xf>
    <xf numFmtId="0" fontId="6" fillId="0" borderId="0" xfId="0" applyFont="1"/>
    <xf numFmtId="0" fontId="0" fillId="9" borderId="7" xfId="0" applyFill="1" applyBorder="1" applyAlignment="1">
      <alignment horizontal="left"/>
    </xf>
    <xf numFmtId="0" fontId="0" fillId="0" borderId="0" xfId="0" applyBorder="1"/>
    <xf numFmtId="0" fontId="0" fillId="0" borderId="0" xfId="0" applyFill="1" applyBorder="1"/>
    <xf numFmtId="44" fontId="0" fillId="0" borderId="7" xfId="0" applyNumberFormat="1" applyBorder="1"/>
    <xf numFmtId="0" fontId="6" fillId="0" borderId="1" xfId="0" applyFont="1" applyBorder="1"/>
    <xf numFmtId="44" fontId="0" fillId="0" borderId="1" xfId="0" applyNumberFormat="1" applyBorder="1" applyAlignment="1">
      <alignment vertical="center"/>
    </xf>
    <xf numFmtId="0" fontId="0" fillId="0" borderId="13" xfId="0" applyBorder="1" applyAlignment="1"/>
    <xf numFmtId="0" fontId="0" fillId="0" borderId="30" xfId="0" applyBorder="1" applyAlignment="1"/>
    <xf numFmtId="0" fontId="0" fillId="0" borderId="31" xfId="0" applyBorder="1" applyAlignment="1"/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left"/>
    </xf>
    <xf numFmtId="44" fontId="0" fillId="0" borderId="1" xfId="0" applyNumberFormat="1" applyBorder="1" applyAlignment="1">
      <alignment horizontal="left"/>
    </xf>
    <xf numFmtId="0" fontId="6" fillId="0" borderId="30" xfId="0" applyFont="1" applyFill="1" applyBorder="1" applyAlignment="1">
      <alignment horizontal="center"/>
    </xf>
    <xf numFmtId="0" fontId="6" fillId="0" borderId="32" xfId="0" applyFont="1" applyBorder="1"/>
    <xf numFmtId="0" fontId="6" fillId="0" borderId="32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6" fillId="0" borderId="4" xfId="0" applyFont="1" applyBorder="1"/>
    <xf numFmtId="0" fontId="6" fillId="0" borderId="5" xfId="0" applyFont="1" applyBorder="1"/>
    <xf numFmtId="0" fontId="0" fillId="0" borderId="11" xfId="0" applyBorder="1"/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44" xfId="0" applyFont="1" applyBorder="1"/>
    <xf numFmtId="0" fontId="0" fillId="0" borderId="29" xfId="0" applyBorder="1"/>
    <xf numFmtId="14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44" fontId="1" fillId="10" borderId="1" xfId="0" applyNumberFormat="1" applyFont="1" applyFill="1" applyBorder="1"/>
    <xf numFmtId="44" fontId="3" fillId="0" borderId="30" xfId="0" applyNumberFormat="1" applyFont="1" applyFill="1" applyBorder="1" applyAlignment="1">
      <alignment horizontal="right" vertical="center"/>
    </xf>
    <xf numFmtId="44" fontId="1" fillId="4" borderId="1" xfId="0" applyNumberFormat="1" applyFont="1" applyFill="1" applyBorder="1"/>
    <xf numFmtId="44" fontId="1" fillId="5" borderId="1" xfId="0" applyNumberFormat="1" applyFont="1" applyFill="1" applyBorder="1"/>
    <xf numFmtId="44" fontId="3" fillId="0" borderId="1" xfId="0" applyNumberFormat="1" applyFont="1" applyBorder="1" applyAlignment="1">
      <alignment vertical="center" wrapText="1"/>
    </xf>
    <xf numFmtId="44" fontId="3" fillId="0" borderId="1" xfId="0" applyNumberFormat="1" applyFont="1" applyBorder="1"/>
    <xf numFmtId="44" fontId="0" fillId="4" borderId="13" xfId="0" applyNumberFormat="1" applyFill="1" applyBorder="1"/>
    <xf numFmtId="44" fontId="1" fillId="9" borderId="41" xfId="0" applyNumberFormat="1" applyFont="1" applyFill="1" applyBorder="1" applyAlignment="1">
      <alignment horizontal="center" vertical="center" wrapText="1"/>
    </xf>
    <xf numFmtId="44" fontId="1" fillId="9" borderId="28" xfId="0" applyNumberFormat="1" applyFont="1" applyFill="1" applyBorder="1" applyAlignment="1">
      <alignment horizontal="center" vertical="center" wrapText="1"/>
    </xf>
    <xf numFmtId="8" fontId="1" fillId="9" borderId="28" xfId="0" applyNumberFormat="1" applyFont="1" applyFill="1" applyBorder="1" applyAlignment="1">
      <alignment horizontal="center" vertical="center" wrapText="1"/>
    </xf>
    <xf numFmtId="8" fontId="0" fillId="9" borderId="43" xfId="0" applyNumberFormat="1" applyFill="1" applyBorder="1"/>
    <xf numFmtId="0" fontId="0" fillId="9" borderId="0" xfId="0" applyFill="1"/>
    <xf numFmtId="0" fontId="2" fillId="2" borderId="4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44" fontId="1" fillId="2" borderId="41" xfId="0" applyNumberFormat="1" applyFont="1" applyFill="1" applyBorder="1" applyAlignment="1">
      <alignment horizontal="center" vertical="center"/>
    </xf>
    <xf numFmtId="44" fontId="1" fillId="2" borderId="28" xfId="0" applyNumberFormat="1" applyFont="1" applyFill="1" applyBorder="1" applyAlignment="1">
      <alignment horizontal="center" vertical="center"/>
    </xf>
    <xf numFmtId="44" fontId="1" fillId="2" borderId="43" xfId="0" applyNumberFormat="1" applyFont="1" applyFill="1" applyBorder="1" applyAlignment="1">
      <alignment horizontal="center" vertical="center"/>
    </xf>
    <xf numFmtId="44" fontId="1" fillId="7" borderId="2" xfId="0" applyNumberFormat="1" applyFont="1" applyFill="1" applyBorder="1" applyAlignment="1">
      <alignment horizontal="center" vertical="center"/>
    </xf>
    <xf numFmtId="44" fontId="1" fillId="7" borderId="3" xfId="0" applyNumberFormat="1" applyFont="1" applyFill="1" applyBorder="1" applyAlignment="1">
      <alignment horizontal="center" vertical="center"/>
    </xf>
    <xf numFmtId="44" fontId="1" fillId="7" borderId="42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3" fontId="32" fillId="0" borderId="25" xfId="2" applyNumberFormat="1" applyFont="1" applyFill="1" applyBorder="1" applyAlignment="1">
      <alignment horizontal="center" vertical="center" wrapText="1"/>
    </xf>
    <xf numFmtId="3" fontId="32" fillId="0" borderId="27" xfId="2" applyNumberFormat="1" applyFont="1" applyFill="1" applyBorder="1" applyAlignment="1">
      <alignment horizontal="center" vertical="center" wrapText="1"/>
    </xf>
    <xf numFmtId="3" fontId="32" fillId="0" borderId="26" xfId="2" applyNumberFormat="1" applyFont="1" applyFill="1" applyBorder="1" applyAlignment="1">
      <alignment horizontal="center" vertical="center" wrapText="1"/>
    </xf>
    <xf numFmtId="3" fontId="32" fillId="0" borderId="32" xfId="2" applyNumberFormat="1" applyFont="1" applyFill="1" applyBorder="1" applyAlignment="1">
      <alignment horizontal="center" vertical="center" wrapText="1"/>
    </xf>
    <xf numFmtId="0" fontId="32" fillId="10" borderId="33" xfId="2" quotePrefix="1" applyFont="1" applyFill="1" applyBorder="1" applyAlignment="1">
      <alignment horizontal="center"/>
    </xf>
    <xf numFmtId="0" fontId="32" fillId="10" borderId="34" xfId="2" applyFont="1" applyFill="1" applyBorder="1" applyAlignment="1">
      <alignment horizontal="center"/>
    </xf>
    <xf numFmtId="0" fontId="32" fillId="10" borderId="35" xfId="2" applyFont="1" applyFill="1" applyBorder="1" applyAlignment="1">
      <alignment horizontal="center"/>
    </xf>
    <xf numFmtId="0" fontId="32" fillId="35" borderId="33" xfId="2" quotePrefix="1" applyFont="1" applyFill="1" applyBorder="1" applyAlignment="1">
      <alignment horizontal="center"/>
    </xf>
    <xf numFmtId="0" fontId="32" fillId="35" borderId="34" xfId="2" applyFont="1" applyFill="1" applyBorder="1" applyAlignment="1">
      <alignment horizontal="center"/>
    </xf>
    <xf numFmtId="0" fontId="32" fillId="35" borderId="35" xfId="2" applyFont="1" applyFill="1" applyBorder="1" applyAlignment="1">
      <alignment horizontal="center"/>
    </xf>
    <xf numFmtId="0" fontId="32" fillId="36" borderId="33" xfId="2" quotePrefix="1" applyFont="1" applyFill="1" applyBorder="1" applyAlignment="1">
      <alignment horizontal="center"/>
    </xf>
    <xf numFmtId="0" fontId="32" fillId="36" borderId="34" xfId="2" applyFont="1" applyFill="1" applyBorder="1" applyAlignment="1">
      <alignment horizontal="center"/>
    </xf>
    <xf numFmtId="0" fontId="32" fillId="36" borderId="35" xfId="2" applyFont="1" applyFill="1" applyBorder="1" applyAlignment="1">
      <alignment horizontal="center"/>
    </xf>
    <xf numFmtId="0" fontId="32" fillId="12" borderId="33" xfId="2" quotePrefix="1" applyFont="1" applyFill="1" applyBorder="1" applyAlignment="1">
      <alignment horizontal="center"/>
    </xf>
    <xf numFmtId="0" fontId="32" fillId="12" borderId="34" xfId="2" applyFont="1" applyFill="1" applyBorder="1" applyAlignment="1">
      <alignment horizontal="center"/>
    </xf>
    <xf numFmtId="0" fontId="32" fillId="12" borderId="35" xfId="2" applyFont="1" applyFill="1" applyBorder="1" applyAlignment="1">
      <alignment horizontal="center"/>
    </xf>
    <xf numFmtId="3" fontId="32" fillId="0" borderId="25" xfId="2" applyNumberFormat="1" applyFont="1" applyBorder="1" applyAlignment="1">
      <alignment horizontal="center" vertical="center" wrapText="1"/>
    </xf>
    <xf numFmtId="3" fontId="32" fillId="0" borderId="27" xfId="2" applyNumberFormat="1" applyFont="1" applyBorder="1" applyAlignment="1">
      <alignment horizontal="center" vertical="center" wrapText="1"/>
    </xf>
    <xf numFmtId="3" fontId="32" fillId="0" borderId="26" xfId="2" applyNumberFormat="1" applyFont="1" applyBorder="1" applyAlignment="1">
      <alignment horizontal="center" vertical="center" wrapText="1"/>
    </xf>
    <xf numFmtId="3" fontId="32" fillId="0" borderId="32" xfId="2" applyNumberFormat="1" applyFont="1" applyBorder="1" applyAlignment="1">
      <alignment horizontal="center" vertical="center" wrapText="1"/>
    </xf>
    <xf numFmtId="0" fontId="32" fillId="4" borderId="33" xfId="2" quotePrefix="1" applyFont="1" applyFill="1" applyBorder="1" applyAlignment="1">
      <alignment horizontal="center"/>
    </xf>
    <xf numFmtId="0" fontId="32" fillId="4" borderId="34" xfId="2" applyFont="1" applyFill="1" applyBorder="1" applyAlignment="1">
      <alignment horizontal="center"/>
    </xf>
    <xf numFmtId="0" fontId="32" fillId="4" borderId="35" xfId="2" applyFont="1" applyFill="1" applyBorder="1" applyAlignment="1">
      <alignment horizontal="center"/>
    </xf>
    <xf numFmtId="0" fontId="32" fillId="2" borderId="33" xfId="2" applyFont="1" applyFill="1" applyBorder="1" applyAlignment="1">
      <alignment horizontal="center"/>
    </xf>
    <xf numFmtId="0" fontId="32" fillId="2" borderId="34" xfId="2" applyFont="1" applyFill="1" applyBorder="1" applyAlignment="1">
      <alignment horizontal="center"/>
    </xf>
    <xf numFmtId="0" fontId="32" fillId="2" borderId="35" xfId="2" applyFont="1" applyFill="1" applyBorder="1" applyAlignment="1">
      <alignment horizontal="center"/>
    </xf>
    <xf numFmtId="0" fontId="32" fillId="3" borderId="33" xfId="2" quotePrefix="1" applyFont="1" applyFill="1" applyBorder="1" applyAlignment="1">
      <alignment horizontal="center"/>
    </xf>
    <xf numFmtId="0" fontId="32" fillId="3" borderId="34" xfId="2" applyFont="1" applyFill="1" applyBorder="1" applyAlignment="1">
      <alignment horizontal="center"/>
    </xf>
    <xf numFmtId="0" fontId="32" fillId="3" borderId="35" xfId="2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44" fontId="0" fillId="0" borderId="1" xfId="0" applyNumberFormat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4" borderId="23" xfId="0" applyFill="1" applyBorder="1" applyAlignment="1">
      <alignment horizontal="left" vertical="center"/>
    </xf>
    <xf numFmtId="0" fontId="0" fillId="4" borderId="28" xfId="0" applyFill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9" fillId="8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0" fontId="35" fillId="0" borderId="0" xfId="0" applyFont="1" applyAlignment="1">
      <alignment horizontal="center"/>
    </xf>
  </cellXfs>
  <cellStyles count="45"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Calculation" xfId="28"/>
    <cellStyle name="Check Cel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Moeda" xfId="1" builtinId="4"/>
    <cellStyle name="Neutral" xfId="38"/>
    <cellStyle name="Normal" xfId="0" builtinId="0"/>
    <cellStyle name="Normal 2" xfId="2"/>
    <cellStyle name="Note" xfId="39"/>
    <cellStyle name="Output" xfId="40"/>
    <cellStyle name="Percentagem 2" xfId="41"/>
    <cellStyle name="Title" xfId="42"/>
    <cellStyle name="Total 2" xfId="43"/>
    <cellStyle name="Warning Text" xfId="44"/>
  </cellStyles>
  <dxfs count="0"/>
  <tableStyles count="0" defaultTableStyle="TableStyleMedium2" defaultPivotStyle="PivotStyleLight16"/>
  <colors>
    <mruColors>
      <color rgb="FFFFCC00"/>
      <color rgb="FFFF0066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H17"/>
    </sheetView>
  </sheetViews>
  <sheetFormatPr defaultRowHeight="15" x14ac:dyDescent="0.25"/>
  <cols>
    <col min="1" max="1" width="26.5703125" bestFit="1" customWidth="1"/>
    <col min="2" max="2" width="35.140625" bestFit="1" customWidth="1"/>
    <col min="3" max="3" width="18.5703125" bestFit="1" customWidth="1"/>
    <col min="4" max="4" width="12.85546875" bestFit="1" customWidth="1"/>
    <col min="6" max="6" width="10" bestFit="1" customWidth="1"/>
    <col min="7" max="7" width="12" bestFit="1" customWidth="1"/>
    <col min="8" max="8" width="16.57031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B18" workbookViewId="0">
      <selection activeCell="D41" sqref="D41"/>
    </sheetView>
  </sheetViews>
  <sheetFormatPr defaultRowHeight="15" x14ac:dyDescent="0.25"/>
  <cols>
    <col min="2" max="2" width="55.85546875" bestFit="1" customWidth="1"/>
    <col min="3" max="3" width="5.5703125" bestFit="1" customWidth="1"/>
    <col min="4" max="4" width="19.28515625" bestFit="1" customWidth="1"/>
    <col min="5" max="5" width="14.28515625" bestFit="1" customWidth="1"/>
    <col min="6" max="8" width="13.7109375" bestFit="1" customWidth="1"/>
  </cols>
  <sheetData>
    <row r="1" spans="1:8" ht="15.75" thickBot="1" x14ac:dyDescent="0.3"/>
    <row r="2" spans="1:8" x14ac:dyDescent="0.25">
      <c r="B2" s="224" t="s">
        <v>0</v>
      </c>
      <c r="C2" s="225"/>
      <c r="D2" s="225"/>
      <c r="E2" s="225"/>
      <c r="F2" s="225"/>
      <c r="G2" s="225"/>
      <c r="H2" s="226"/>
    </row>
    <row r="3" spans="1:8" ht="15.75" x14ac:dyDescent="0.25">
      <c r="B3" s="62" t="s">
        <v>1</v>
      </c>
      <c r="C3" s="61"/>
      <c r="D3" s="61"/>
      <c r="E3" s="61" t="s">
        <v>3</v>
      </c>
      <c r="F3" s="61" t="s">
        <v>4</v>
      </c>
      <c r="G3" s="61" t="s">
        <v>5</v>
      </c>
      <c r="H3" s="63" t="s">
        <v>7</v>
      </c>
    </row>
    <row r="4" spans="1:8" ht="15.75" x14ac:dyDescent="0.25">
      <c r="B4" s="221" t="s">
        <v>2</v>
      </c>
      <c r="C4" s="222"/>
      <c r="D4" s="222"/>
      <c r="E4" s="222"/>
      <c r="F4" s="222"/>
      <c r="G4" s="222"/>
      <c r="H4" s="223"/>
    </row>
    <row r="5" spans="1:8" x14ac:dyDescent="0.25">
      <c r="B5" s="227" t="s">
        <v>138</v>
      </c>
      <c r="C5" s="228"/>
      <c r="D5" s="228"/>
      <c r="E5" s="228"/>
      <c r="F5" s="228"/>
      <c r="G5" s="228"/>
      <c r="H5" s="229"/>
    </row>
    <row r="6" spans="1:8" x14ac:dyDescent="0.25">
      <c r="B6" s="55" t="s">
        <v>142</v>
      </c>
      <c r="C6" s="53" t="s">
        <v>164</v>
      </c>
      <c r="D6" s="53" t="s">
        <v>165</v>
      </c>
      <c r="E6" s="50"/>
      <c r="F6" s="50"/>
      <c r="G6" s="50"/>
      <c r="H6" s="56"/>
    </row>
    <row r="7" spans="1:8" x14ac:dyDescent="0.25">
      <c r="B7" s="3" t="s">
        <v>146</v>
      </c>
      <c r="C7" s="51"/>
      <c r="D7" s="1">
        <v>300000</v>
      </c>
      <c r="E7" s="1">
        <v>0</v>
      </c>
      <c r="F7" s="1">
        <v>0</v>
      </c>
      <c r="G7" s="1">
        <v>0</v>
      </c>
      <c r="H7" s="58">
        <v>0</v>
      </c>
    </row>
    <row r="8" spans="1:8" x14ac:dyDescent="0.25">
      <c r="B8" s="73" t="s">
        <v>169</v>
      </c>
      <c r="C8" s="67"/>
      <c r="D8" s="209">
        <f>D7</f>
        <v>300000</v>
      </c>
      <c r="E8" s="68"/>
      <c r="F8" s="68"/>
      <c r="G8" s="68"/>
      <c r="H8" s="74"/>
    </row>
    <row r="9" spans="1:8" x14ac:dyDescent="0.25">
      <c r="B9" s="55" t="s">
        <v>139</v>
      </c>
      <c r="C9" s="50"/>
      <c r="D9" s="50"/>
      <c r="E9" s="50"/>
      <c r="F9" s="50"/>
      <c r="G9" s="50"/>
      <c r="H9" s="56"/>
    </row>
    <row r="10" spans="1:8" x14ac:dyDescent="0.25">
      <c r="A10" s="4"/>
      <c r="B10" s="3" t="s">
        <v>147</v>
      </c>
      <c r="C10" s="51"/>
      <c r="D10" s="1">
        <v>750000</v>
      </c>
      <c r="E10" s="1">
        <v>0</v>
      </c>
      <c r="F10" s="1">
        <v>0</v>
      </c>
      <c r="G10" s="1">
        <v>0</v>
      </c>
      <c r="H10" s="58">
        <v>0</v>
      </c>
    </row>
    <row r="11" spans="1:8" x14ac:dyDescent="0.25">
      <c r="A11" s="4"/>
      <c r="B11" s="75" t="s">
        <v>170</v>
      </c>
      <c r="C11" s="66"/>
      <c r="D11" s="211">
        <f>D10</f>
        <v>750000</v>
      </c>
      <c r="E11" s="65"/>
      <c r="F11" s="65"/>
      <c r="G11" s="65"/>
      <c r="H11" s="76"/>
    </row>
    <row r="12" spans="1:8" x14ac:dyDescent="0.25">
      <c r="A12" s="4"/>
      <c r="B12" s="55" t="s">
        <v>143</v>
      </c>
      <c r="C12" s="50"/>
      <c r="D12" s="50"/>
      <c r="E12" s="50"/>
      <c r="F12" s="50"/>
      <c r="G12" s="50"/>
      <c r="H12" s="56"/>
    </row>
    <row r="13" spans="1:8" x14ac:dyDescent="0.25">
      <c r="B13" s="3" t="s">
        <v>148</v>
      </c>
      <c r="C13" s="51"/>
      <c r="D13" s="1">
        <v>360</v>
      </c>
      <c r="E13" s="1">
        <v>0</v>
      </c>
      <c r="F13" s="1">
        <v>0</v>
      </c>
      <c r="G13" s="1">
        <v>0</v>
      </c>
      <c r="H13" s="58">
        <v>0</v>
      </c>
    </row>
    <row r="14" spans="1:8" x14ac:dyDescent="0.25">
      <c r="B14" s="3" t="s">
        <v>149</v>
      </c>
      <c r="C14" s="51"/>
      <c r="D14" s="1">
        <v>45723</v>
      </c>
      <c r="E14" s="1">
        <v>0</v>
      </c>
      <c r="F14" s="1">
        <v>0</v>
      </c>
      <c r="G14" s="1">
        <v>0</v>
      </c>
      <c r="H14" s="58">
        <v>0</v>
      </c>
    </row>
    <row r="15" spans="1:8" x14ac:dyDescent="0.25">
      <c r="B15" s="3" t="s">
        <v>150</v>
      </c>
      <c r="C15" s="51"/>
      <c r="D15" s="210">
        <v>10325.120000000001</v>
      </c>
      <c r="E15" s="1">
        <v>0</v>
      </c>
      <c r="F15" s="1">
        <v>0</v>
      </c>
      <c r="G15" s="1">
        <v>0</v>
      </c>
      <c r="H15" s="58">
        <v>0</v>
      </c>
    </row>
    <row r="16" spans="1:8" x14ac:dyDescent="0.25">
      <c r="B16" s="3" t="s">
        <v>151</v>
      </c>
      <c r="C16" s="51"/>
      <c r="D16" s="1">
        <v>63135</v>
      </c>
      <c r="E16" s="1">
        <v>0</v>
      </c>
      <c r="F16" s="1">
        <v>0</v>
      </c>
      <c r="G16" s="1">
        <v>0</v>
      </c>
      <c r="H16" s="58">
        <v>0</v>
      </c>
    </row>
    <row r="17" spans="1:8" x14ac:dyDescent="0.25">
      <c r="B17" s="3" t="s">
        <v>152</v>
      </c>
      <c r="C17" s="51"/>
      <c r="D17" s="1">
        <v>20650.240000000002</v>
      </c>
      <c r="E17" s="1">
        <v>0</v>
      </c>
      <c r="F17" s="1">
        <v>0</v>
      </c>
      <c r="G17" s="1">
        <v>0</v>
      </c>
      <c r="H17" s="58">
        <v>0</v>
      </c>
    </row>
    <row r="18" spans="1:8" x14ac:dyDescent="0.25">
      <c r="B18" s="3" t="s">
        <v>153</v>
      </c>
      <c r="C18" s="51"/>
      <c r="D18" s="1">
        <v>77513.37</v>
      </c>
      <c r="E18" s="1">
        <v>0</v>
      </c>
      <c r="F18" s="1">
        <v>0</v>
      </c>
      <c r="G18" s="1">
        <v>0</v>
      </c>
      <c r="H18" s="58">
        <v>0</v>
      </c>
    </row>
    <row r="19" spans="1:8" x14ac:dyDescent="0.25">
      <c r="B19" s="3" t="s">
        <v>154</v>
      </c>
      <c r="C19" s="51"/>
      <c r="D19" s="1">
        <v>50000</v>
      </c>
      <c r="E19" s="1">
        <v>0</v>
      </c>
      <c r="F19" s="1">
        <v>0</v>
      </c>
      <c r="G19" s="1">
        <v>0</v>
      </c>
      <c r="H19" s="58">
        <v>0</v>
      </c>
    </row>
    <row r="20" spans="1:8" x14ac:dyDescent="0.25">
      <c r="B20" s="3" t="s">
        <v>155</v>
      </c>
      <c r="C20" s="51"/>
      <c r="D20" s="1">
        <v>22000</v>
      </c>
      <c r="E20" s="1">
        <v>0</v>
      </c>
      <c r="F20" s="1">
        <v>0</v>
      </c>
      <c r="G20" s="1">
        <v>0</v>
      </c>
      <c r="H20" s="58">
        <v>0</v>
      </c>
    </row>
    <row r="21" spans="1:8" x14ac:dyDescent="0.25">
      <c r="B21" s="3" t="s">
        <v>156</v>
      </c>
      <c r="C21" s="51"/>
      <c r="D21" s="1">
        <v>25875</v>
      </c>
      <c r="E21" s="1">
        <v>0</v>
      </c>
      <c r="F21" s="1">
        <v>0</v>
      </c>
      <c r="G21" s="1">
        <v>0</v>
      </c>
      <c r="H21" s="58">
        <v>0</v>
      </c>
    </row>
    <row r="22" spans="1:8" x14ac:dyDescent="0.25">
      <c r="B22" s="3" t="s">
        <v>157</v>
      </c>
      <c r="C22" s="51"/>
      <c r="D22" s="1">
        <v>2000</v>
      </c>
      <c r="E22" s="1">
        <v>0</v>
      </c>
      <c r="F22" s="1">
        <v>0</v>
      </c>
      <c r="G22" s="1">
        <v>0</v>
      </c>
      <c r="H22" s="58">
        <v>0</v>
      </c>
    </row>
    <row r="23" spans="1:8" x14ac:dyDescent="0.25">
      <c r="B23" s="3" t="s">
        <v>166</v>
      </c>
      <c r="C23" s="51"/>
      <c r="D23" s="1">
        <v>1158.3399999999999</v>
      </c>
      <c r="E23" s="1"/>
      <c r="F23" s="1"/>
      <c r="G23" s="1"/>
      <c r="H23" s="58"/>
    </row>
    <row r="24" spans="1:8" x14ac:dyDescent="0.25">
      <c r="B24" s="5" t="s">
        <v>171</v>
      </c>
      <c r="C24" s="52"/>
      <c r="D24" s="212">
        <f>SUM(D13:D23)</f>
        <v>318740.07</v>
      </c>
      <c r="E24" s="2"/>
      <c r="F24" s="2"/>
      <c r="G24" s="2"/>
      <c r="H24" s="59"/>
    </row>
    <row r="25" spans="1:8" x14ac:dyDescent="0.25">
      <c r="B25" s="227" t="s">
        <v>140</v>
      </c>
      <c r="C25" s="228"/>
      <c r="D25" s="228"/>
      <c r="E25" s="228"/>
      <c r="F25" s="228"/>
      <c r="G25" s="228"/>
      <c r="H25" s="229"/>
    </row>
    <row r="26" spans="1:8" x14ac:dyDescent="0.25">
      <c r="A26" s="7" t="s">
        <v>6</v>
      </c>
      <c r="B26" s="3" t="s">
        <v>167</v>
      </c>
      <c r="C26" s="51">
        <v>1</v>
      </c>
      <c r="D26" s="214">
        <v>60000</v>
      </c>
      <c r="E26" s="1">
        <v>0</v>
      </c>
      <c r="F26" s="1">
        <v>0</v>
      </c>
      <c r="G26" s="1">
        <v>0</v>
      </c>
      <c r="H26" s="58">
        <v>0</v>
      </c>
    </row>
    <row r="27" spans="1:8" x14ac:dyDescent="0.25">
      <c r="B27" s="3" t="s">
        <v>144</v>
      </c>
      <c r="C27" s="51">
        <v>1</v>
      </c>
      <c r="D27" s="51"/>
      <c r="E27" s="1">
        <v>0</v>
      </c>
      <c r="F27" s="1">
        <v>0</v>
      </c>
      <c r="G27" s="1">
        <v>0</v>
      </c>
      <c r="H27" s="58">
        <v>0</v>
      </c>
    </row>
    <row r="28" spans="1:8" x14ac:dyDescent="0.25">
      <c r="B28" s="3" t="s">
        <v>145</v>
      </c>
      <c r="C28" s="51">
        <v>1</v>
      </c>
      <c r="D28" s="51">
        <v>29387.87</v>
      </c>
      <c r="E28" s="1">
        <v>0</v>
      </c>
      <c r="F28" s="1">
        <v>0</v>
      </c>
      <c r="G28" s="1">
        <v>0</v>
      </c>
      <c r="H28" s="58">
        <v>0</v>
      </c>
    </row>
    <row r="29" spans="1:8" x14ac:dyDescent="0.25">
      <c r="B29" s="77" t="s">
        <v>172</v>
      </c>
      <c r="C29" s="69"/>
      <c r="D29" s="69"/>
      <c r="E29" s="70"/>
      <c r="F29" s="70"/>
      <c r="G29" s="70"/>
      <c r="H29" s="78"/>
    </row>
    <row r="30" spans="1:8" x14ac:dyDescent="0.25">
      <c r="B30" s="55" t="s">
        <v>141</v>
      </c>
      <c r="C30" s="53"/>
      <c r="D30" s="53"/>
      <c r="E30" s="53"/>
      <c r="F30" s="53"/>
      <c r="G30" s="53"/>
      <c r="H30" s="60"/>
    </row>
    <row r="31" spans="1:8" x14ac:dyDescent="0.25">
      <c r="B31" s="6" t="s">
        <v>159</v>
      </c>
      <c r="C31" s="54">
        <v>1</v>
      </c>
      <c r="D31" s="213">
        <v>750</v>
      </c>
      <c r="E31" s="1">
        <v>0</v>
      </c>
      <c r="F31" s="1">
        <v>0</v>
      </c>
      <c r="G31" s="1"/>
      <c r="H31" s="58">
        <v>0</v>
      </c>
    </row>
    <row r="32" spans="1:8" x14ac:dyDescent="0.25">
      <c r="B32" s="6" t="s">
        <v>160</v>
      </c>
      <c r="C32" s="54">
        <v>1</v>
      </c>
      <c r="D32" s="213">
        <v>250</v>
      </c>
      <c r="E32" s="1">
        <v>0</v>
      </c>
      <c r="F32" s="1">
        <v>0</v>
      </c>
      <c r="G32" s="1"/>
      <c r="H32" s="58">
        <v>0</v>
      </c>
    </row>
    <row r="33" spans="2:8" x14ac:dyDescent="0.25">
      <c r="B33" s="6" t="s">
        <v>161</v>
      </c>
      <c r="C33" s="54">
        <v>2</v>
      </c>
      <c r="D33" s="54"/>
      <c r="E33" s="1">
        <v>0</v>
      </c>
      <c r="F33" s="1">
        <v>0</v>
      </c>
      <c r="G33" s="1"/>
      <c r="H33" s="58">
        <v>0</v>
      </c>
    </row>
    <row r="34" spans="2:8" x14ac:dyDescent="0.25">
      <c r="B34" s="6" t="s">
        <v>162</v>
      </c>
      <c r="C34" s="54">
        <v>1</v>
      </c>
      <c r="D34" s="54"/>
      <c r="E34" s="1">
        <v>0</v>
      </c>
      <c r="F34" s="1">
        <v>0</v>
      </c>
      <c r="G34" s="1"/>
      <c r="H34" s="58">
        <v>0</v>
      </c>
    </row>
    <row r="35" spans="2:8" x14ac:dyDescent="0.25">
      <c r="B35" s="6" t="s">
        <v>163</v>
      </c>
      <c r="C35" s="54">
        <v>4</v>
      </c>
      <c r="D35" s="54"/>
      <c r="E35" s="1">
        <v>0</v>
      </c>
      <c r="F35" s="1">
        <v>0</v>
      </c>
      <c r="G35" s="1"/>
      <c r="H35" s="58">
        <v>0</v>
      </c>
    </row>
    <row r="36" spans="2:8" x14ac:dyDescent="0.25">
      <c r="B36" s="79" t="s">
        <v>173</v>
      </c>
      <c r="C36" s="71"/>
      <c r="D36" s="71"/>
      <c r="E36" s="72"/>
      <c r="F36" s="72"/>
      <c r="G36" s="72"/>
      <c r="H36" s="80"/>
    </row>
    <row r="37" spans="2:8" x14ac:dyDescent="0.25">
      <c r="B37" s="81" t="s">
        <v>168</v>
      </c>
      <c r="C37" s="64"/>
      <c r="D37" s="64"/>
      <c r="E37" s="65"/>
      <c r="F37" s="65"/>
      <c r="G37" s="65"/>
      <c r="H37" s="76"/>
    </row>
    <row r="38" spans="2:8" ht="15.75" x14ac:dyDescent="0.25">
      <c r="B38" s="221" t="s">
        <v>174</v>
      </c>
      <c r="C38" s="222"/>
      <c r="D38" s="222"/>
      <c r="E38" s="222"/>
      <c r="F38" s="222"/>
      <c r="G38" s="222"/>
      <c r="H38" s="223"/>
    </row>
    <row r="39" spans="2:8" x14ac:dyDescent="0.25">
      <c r="B39" s="6" t="s">
        <v>175</v>
      </c>
      <c r="C39" s="25"/>
      <c r="D39" s="214">
        <v>1651</v>
      </c>
      <c r="E39" s="25"/>
      <c r="F39" s="25"/>
      <c r="G39" s="25"/>
      <c r="H39" s="57"/>
    </row>
    <row r="40" spans="2:8" x14ac:dyDescent="0.25">
      <c r="B40" s="81" t="s">
        <v>176</v>
      </c>
      <c r="C40" s="84"/>
      <c r="D40" s="215">
        <f>D39</f>
        <v>1651</v>
      </c>
      <c r="E40" s="84"/>
      <c r="F40" s="84"/>
      <c r="G40" s="84"/>
      <c r="H40" s="84"/>
    </row>
    <row r="41" spans="2:8" ht="15.75" thickBot="1" x14ac:dyDescent="0.3">
      <c r="B41" s="85" t="s">
        <v>158</v>
      </c>
      <c r="C41" s="82"/>
      <c r="D41" s="82"/>
      <c r="E41" s="82"/>
      <c r="F41" s="82"/>
      <c r="G41" s="82"/>
      <c r="H41" s="83"/>
    </row>
  </sheetData>
  <mergeCells count="5">
    <mergeCell ref="B38:H38"/>
    <mergeCell ref="B2:H2"/>
    <mergeCell ref="B25:H25"/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2" sqref="M32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L36" sqref="L36"/>
    </sheetView>
  </sheetViews>
  <sheetFormatPr defaultRowHeight="15" x14ac:dyDescent="0.25"/>
  <cols>
    <col min="1" max="1" width="26.5703125" bestFit="1" customWidth="1"/>
    <col min="2" max="2" width="35.140625" bestFit="1" customWidth="1"/>
    <col min="3" max="3" width="14.140625" customWidth="1"/>
    <col min="4" max="4" width="13.7109375" customWidth="1"/>
    <col min="5" max="5" width="14.7109375" customWidth="1"/>
    <col min="6" max="6" width="10" bestFit="1" customWidth="1"/>
  </cols>
  <sheetData>
    <row r="1" spans="1:6" x14ac:dyDescent="0.25">
      <c r="A1" s="236" t="s">
        <v>249</v>
      </c>
      <c r="B1" s="237"/>
      <c r="C1" s="169" t="s">
        <v>270</v>
      </c>
      <c r="D1" s="169" t="s">
        <v>271</v>
      </c>
      <c r="E1" s="169" t="s">
        <v>274</v>
      </c>
      <c r="F1" s="169" t="s">
        <v>275</v>
      </c>
    </row>
    <row r="2" spans="1:6" x14ac:dyDescent="0.25">
      <c r="A2" s="200" t="s">
        <v>246</v>
      </c>
      <c r="B2" s="25" t="s">
        <v>247</v>
      </c>
      <c r="C2" s="199">
        <v>32732</v>
      </c>
      <c r="D2" s="193" t="s">
        <v>272</v>
      </c>
      <c r="E2" s="193">
        <v>0</v>
      </c>
      <c r="F2" s="25">
        <v>195516222</v>
      </c>
    </row>
    <row r="3" spans="1:6" x14ac:dyDescent="0.25">
      <c r="A3" s="200" t="s">
        <v>246</v>
      </c>
      <c r="B3" s="25" t="s">
        <v>248</v>
      </c>
      <c r="C3" s="199">
        <v>32854</v>
      </c>
      <c r="D3" s="193" t="s">
        <v>272</v>
      </c>
      <c r="E3" s="193">
        <v>0</v>
      </c>
      <c r="F3" s="25">
        <v>195566629</v>
      </c>
    </row>
    <row r="4" spans="1:6" x14ac:dyDescent="0.25">
      <c r="A4" s="200" t="s">
        <v>253</v>
      </c>
      <c r="B4" s="25" t="s">
        <v>254</v>
      </c>
      <c r="C4" s="199">
        <v>31181</v>
      </c>
      <c r="D4" s="193" t="s">
        <v>273</v>
      </c>
      <c r="E4" s="193">
        <v>2</v>
      </c>
      <c r="F4" s="25">
        <v>195717341</v>
      </c>
    </row>
    <row r="5" spans="1:6" x14ac:dyDescent="0.25">
      <c r="A5" s="238" t="s">
        <v>250</v>
      </c>
      <c r="B5" s="239"/>
      <c r="C5" s="193"/>
      <c r="D5" s="193"/>
      <c r="E5" s="193"/>
      <c r="F5" s="25"/>
    </row>
    <row r="6" spans="1:6" x14ac:dyDescent="0.25">
      <c r="A6" s="200" t="s">
        <v>259</v>
      </c>
      <c r="B6" s="25" t="s">
        <v>255</v>
      </c>
      <c r="C6" s="199">
        <v>30803</v>
      </c>
      <c r="D6" s="193" t="s">
        <v>273</v>
      </c>
      <c r="E6" s="193">
        <v>1</v>
      </c>
      <c r="F6" s="25">
        <v>195816706</v>
      </c>
    </row>
    <row r="7" spans="1:6" x14ac:dyDescent="0.25">
      <c r="A7" s="240" t="s">
        <v>251</v>
      </c>
      <c r="B7" s="25" t="s">
        <v>256</v>
      </c>
      <c r="C7" s="199">
        <v>31586</v>
      </c>
      <c r="D7" s="193" t="s">
        <v>273</v>
      </c>
      <c r="E7" s="193">
        <v>2</v>
      </c>
      <c r="F7" s="25">
        <v>195822463</v>
      </c>
    </row>
    <row r="8" spans="1:6" x14ac:dyDescent="0.25">
      <c r="A8" s="240"/>
      <c r="B8" s="25" t="s">
        <v>257</v>
      </c>
      <c r="C8" s="199">
        <v>30378</v>
      </c>
      <c r="D8" s="193" t="s">
        <v>273</v>
      </c>
      <c r="E8" s="193">
        <v>3</v>
      </c>
      <c r="F8" s="25">
        <v>195627105</v>
      </c>
    </row>
    <row r="9" spans="1:6" x14ac:dyDescent="0.25">
      <c r="A9" s="240"/>
      <c r="B9" s="25" t="s">
        <v>258</v>
      </c>
      <c r="C9" s="199">
        <v>30776</v>
      </c>
      <c r="D9" s="193" t="s">
        <v>273</v>
      </c>
      <c r="E9" s="193">
        <v>2</v>
      </c>
      <c r="F9" s="25">
        <v>195580060</v>
      </c>
    </row>
    <row r="10" spans="1:6" x14ac:dyDescent="0.25">
      <c r="A10" s="240" t="s">
        <v>252</v>
      </c>
      <c r="B10" s="25" t="s">
        <v>260</v>
      </c>
      <c r="C10" s="199">
        <v>31172</v>
      </c>
      <c r="D10" s="193" t="s">
        <v>273</v>
      </c>
      <c r="E10" s="193">
        <v>1</v>
      </c>
      <c r="F10" s="25">
        <v>195679903</v>
      </c>
    </row>
    <row r="11" spans="1:6" x14ac:dyDescent="0.25">
      <c r="A11" s="240"/>
      <c r="B11" s="25" t="s">
        <v>261</v>
      </c>
      <c r="C11" s="199">
        <v>30442</v>
      </c>
      <c r="D11" s="193" t="s">
        <v>273</v>
      </c>
      <c r="E11" s="193">
        <v>2</v>
      </c>
      <c r="F11" s="25">
        <v>195672704</v>
      </c>
    </row>
    <row r="12" spans="1:6" x14ac:dyDescent="0.25">
      <c r="A12" s="240"/>
      <c r="B12" s="25" t="s">
        <v>262</v>
      </c>
      <c r="C12" s="199">
        <v>30891</v>
      </c>
      <c r="D12" s="193" t="s">
        <v>272</v>
      </c>
      <c r="E12" s="193">
        <v>1</v>
      </c>
      <c r="F12" s="25">
        <v>195627105</v>
      </c>
    </row>
    <row r="13" spans="1:6" x14ac:dyDescent="0.25">
      <c r="A13" s="240"/>
      <c r="B13" s="25" t="s">
        <v>263</v>
      </c>
      <c r="C13" s="199">
        <v>31540</v>
      </c>
      <c r="D13" s="193" t="s">
        <v>272</v>
      </c>
      <c r="E13" s="193">
        <v>2</v>
      </c>
      <c r="F13" s="25">
        <v>195619420</v>
      </c>
    </row>
    <row r="14" spans="1:6" x14ac:dyDescent="0.25">
      <c r="A14" s="240"/>
      <c r="B14" s="25" t="s">
        <v>264</v>
      </c>
      <c r="C14" s="199">
        <v>31025</v>
      </c>
      <c r="D14" s="193" t="s">
        <v>273</v>
      </c>
      <c r="E14" s="193">
        <v>1</v>
      </c>
      <c r="F14" s="25">
        <v>195758625</v>
      </c>
    </row>
    <row r="15" spans="1:6" x14ac:dyDescent="0.25">
      <c r="A15" s="200" t="s">
        <v>259</v>
      </c>
      <c r="B15" s="25" t="s">
        <v>265</v>
      </c>
      <c r="C15" s="199">
        <v>29900</v>
      </c>
      <c r="D15" s="193" t="s">
        <v>273</v>
      </c>
      <c r="E15" s="193">
        <v>2</v>
      </c>
      <c r="F15" s="25">
        <v>195724062</v>
      </c>
    </row>
    <row r="16" spans="1:6" x14ac:dyDescent="0.25">
      <c r="A16" s="200" t="s">
        <v>266</v>
      </c>
      <c r="B16" s="25" t="s">
        <v>267</v>
      </c>
      <c r="C16" s="199">
        <v>30966</v>
      </c>
      <c r="D16" s="193" t="s">
        <v>273</v>
      </c>
      <c r="E16" s="193">
        <v>1</v>
      </c>
      <c r="F16" s="25">
        <v>195792220</v>
      </c>
    </row>
    <row r="17" spans="1:6" ht="15.75" thickBot="1" x14ac:dyDescent="0.3">
      <c r="A17" s="201" t="s">
        <v>268</v>
      </c>
      <c r="B17" s="202" t="s">
        <v>269</v>
      </c>
      <c r="C17" s="203">
        <v>29353</v>
      </c>
      <c r="D17" s="204" t="s">
        <v>273</v>
      </c>
      <c r="E17" s="204">
        <v>3</v>
      </c>
      <c r="F17" s="202">
        <v>195555589</v>
      </c>
    </row>
    <row r="18" spans="1:6" x14ac:dyDescent="0.25">
      <c r="A18" s="205"/>
      <c r="B18" s="206"/>
      <c r="C18" s="207"/>
      <c r="D18" s="208"/>
      <c r="E18" s="208"/>
      <c r="F18" s="185"/>
    </row>
    <row r="19" spans="1:6" x14ac:dyDescent="0.25">
      <c r="A19" s="205"/>
      <c r="B19" s="206"/>
      <c r="C19" s="207"/>
      <c r="D19" s="208"/>
      <c r="E19" s="208"/>
      <c r="F19" s="185"/>
    </row>
    <row r="20" spans="1:6" x14ac:dyDescent="0.25">
      <c r="A20" s="23"/>
      <c r="B20" s="233" t="s">
        <v>17</v>
      </c>
      <c r="C20" s="234"/>
      <c r="D20" s="234"/>
      <c r="E20" s="234"/>
    </row>
    <row r="21" spans="1:6" ht="64.5" x14ac:dyDescent="0.25">
      <c r="A21" s="8" t="s">
        <v>10</v>
      </c>
      <c r="B21" s="10" t="s">
        <v>18</v>
      </c>
      <c r="C21" s="9" t="s">
        <v>16</v>
      </c>
      <c r="D21" s="16" t="s">
        <v>16</v>
      </c>
      <c r="E21" s="16" t="s">
        <v>130</v>
      </c>
    </row>
    <row r="22" spans="1:6" x14ac:dyDescent="0.25">
      <c r="A22" s="14" t="s">
        <v>53</v>
      </c>
      <c r="B22" s="19">
        <v>1</v>
      </c>
      <c r="C22" s="13">
        <v>2168.34</v>
      </c>
      <c r="D22" s="17">
        <f>C22*B22</f>
        <v>2168.34</v>
      </c>
      <c r="E22" s="46">
        <f>C22*12</f>
        <v>26020.080000000002</v>
      </c>
    </row>
    <row r="23" spans="1:6" x14ac:dyDescent="0.25">
      <c r="A23" s="14" t="s">
        <v>54</v>
      </c>
      <c r="B23" s="19">
        <v>1</v>
      </c>
      <c r="C23" s="13">
        <v>2168.34</v>
      </c>
      <c r="D23" s="17">
        <f>C23*B23</f>
        <v>2168.34</v>
      </c>
      <c r="E23" s="46">
        <f>C23*12</f>
        <v>26020.080000000002</v>
      </c>
    </row>
    <row r="24" spans="1:6" x14ac:dyDescent="0.25">
      <c r="A24" s="24" t="s">
        <v>19</v>
      </c>
      <c r="B24" s="20"/>
      <c r="C24" s="20"/>
      <c r="D24" s="167">
        <f>SUM(D22:D23)</f>
        <v>4336.68</v>
      </c>
      <c r="E24" s="46">
        <f>D24*12</f>
        <v>52040.160000000003</v>
      </c>
    </row>
    <row r="25" spans="1:6" s="220" customFormat="1" x14ac:dyDescent="0.25">
      <c r="A25" s="216"/>
      <c r="B25" s="217"/>
      <c r="C25" s="217"/>
      <c r="D25" s="218"/>
      <c r="E25" s="219"/>
    </row>
    <row r="26" spans="1:6" x14ac:dyDescent="0.25">
      <c r="A26" s="230" t="s">
        <v>52</v>
      </c>
      <c r="B26" s="231"/>
      <c r="C26" s="231"/>
      <c r="D26" s="231"/>
      <c r="E26" s="232"/>
    </row>
    <row r="27" spans="1:6" x14ac:dyDescent="0.25">
      <c r="A27" s="23"/>
      <c r="B27" s="233" t="s">
        <v>17</v>
      </c>
      <c r="C27" s="234"/>
      <c r="D27" s="234"/>
      <c r="E27" s="235"/>
    </row>
    <row r="28" spans="1:6" ht="51.75" x14ac:dyDescent="0.25">
      <c r="A28" s="8" t="s">
        <v>10</v>
      </c>
      <c r="B28" s="10" t="s">
        <v>18</v>
      </c>
      <c r="C28" s="9" t="s">
        <v>128</v>
      </c>
      <c r="D28" s="9" t="s">
        <v>129</v>
      </c>
      <c r="E28" s="16" t="s">
        <v>130</v>
      </c>
    </row>
    <row r="29" spans="1:6" x14ac:dyDescent="0.25">
      <c r="A29" s="11" t="s">
        <v>8</v>
      </c>
      <c r="B29" s="19">
        <v>2</v>
      </c>
      <c r="C29" s="18">
        <v>1041</v>
      </c>
      <c r="D29" s="15">
        <f t="shared" ref="D29:D34" si="0">C29*B29</f>
        <v>2082</v>
      </c>
      <c r="E29" s="46">
        <f t="shared" ref="E29:E34" si="1">D29*12</f>
        <v>24984</v>
      </c>
    </row>
    <row r="30" spans="1:6" ht="27" x14ac:dyDescent="0.25">
      <c r="A30" s="11" t="s">
        <v>11</v>
      </c>
      <c r="B30" s="19">
        <v>2</v>
      </c>
      <c r="C30" s="13">
        <v>780</v>
      </c>
      <c r="D30" s="15">
        <f t="shared" si="0"/>
        <v>1560</v>
      </c>
      <c r="E30" s="46">
        <f t="shared" si="1"/>
        <v>18720</v>
      </c>
    </row>
    <row r="31" spans="1:6" ht="15" customHeight="1" x14ac:dyDescent="0.25">
      <c r="A31" s="11" t="s">
        <v>12</v>
      </c>
      <c r="B31" s="19">
        <v>5</v>
      </c>
      <c r="C31" s="13">
        <v>885</v>
      </c>
      <c r="D31" s="15">
        <f t="shared" si="0"/>
        <v>4425</v>
      </c>
      <c r="E31" s="46">
        <f t="shared" si="1"/>
        <v>53100</v>
      </c>
    </row>
    <row r="32" spans="1:6" x14ac:dyDescent="0.25">
      <c r="A32" s="11" t="s">
        <v>13</v>
      </c>
      <c r="B32" s="19">
        <v>10</v>
      </c>
      <c r="C32" s="13">
        <v>495</v>
      </c>
      <c r="D32" s="15">
        <f t="shared" si="0"/>
        <v>4950</v>
      </c>
      <c r="E32" s="46">
        <f t="shared" si="1"/>
        <v>59400</v>
      </c>
    </row>
    <row r="33" spans="1:5" x14ac:dyDescent="0.25">
      <c r="A33" s="14" t="s">
        <v>14</v>
      </c>
      <c r="B33" s="19">
        <v>2</v>
      </c>
      <c r="C33" s="13">
        <v>940</v>
      </c>
      <c r="D33" s="15">
        <f t="shared" si="0"/>
        <v>1880</v>
      </c>
      <c r="E33" s="46">
        <f t="shared" si="1"/>
        <v>22560</v>
      </c>
    </row>
    <row r="34" spans="1:5" x14ac:dyDescent="0.25">
      <c r="A34" s="14" t="s">
        <v>15</v>
      </c>
      <c r="B34" s="12">
        <v>1</v>
      </c>
      <c r="C34" s="13">
        <v>990</v>
      </c>
      <c r="D34" s="15">
        <f t="shared" si="0"/>
        <v>990</v>
      </c>
      <c r="E34" s="46">
        <f t="shared" si="1"/>
        <v>11880</v>
      </c>
    </row>
    <row r="35" spans="1:5" x14ac:dyDescent="0.25">
      <c r="A35" s="24" t="s">
        <v>9</v>
      </c>
      <c r="B35" s="21">
        <f>SUM(B29:B34)</f>
        <v>22</v>
      </c>
      <c r="C35" s="22">
        <f>SUM(C29:C34)</f>
        <v>5131</v>
      </c>
      <c r="D35" s="22">
        <f>SUM(D29:D34)</f>
        <v>15887</v>
      </c>
      <c r="E35" s="166">
        <f>SUM(E29:E34)</f>
        <v>190644</v>
      </c>
    </row>
    <row r="38" spans="1:5" x14ac:dyDescent="0.25">
      <c r="C38" s="183">
        <v>495</v>
      </c>
      <c r="D38" s="183" t="s">
        <v>245</v>
      </c>
    </row>
    <row r="39" spans="1:5" x14ac:dyDescent="0.25">
      <c r="C39">
        <f>C38*14/11</f>
        <v>630</v>
      </c>
    </row>
    <row r="40" spans="1:5" x14ac:dyDescent="0.25">
      <c r="C40" s="183">
        <f>C39/22*1.75</f>
        <v>50.113636363636367</v>
      </c>
    </row>
  </sheetData>
  <mergeCells count="7">
    <mergeCell ref="A26:E26"/>
    <mergeCell ref="B27:E27"/>
    <mergeCell ref="B20:E20"/>
    <mergeCell ref="A1:B1"/>
    <mergeCell ref="A5:B5"/>
    <mergeCell ref="A7:A9"/>
    <mergeCell ref="A10:A1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29"/>
  <sheetViews>
    <sheetView workbookViewId="0">
      <selection activeCell="T59" sqref="T59"/>
    </sheetView>
  </sheetViews>
  <sheetFormatPr defaultRowHeight="15" x14ac:dyDescent="0.25"/>
  <cols>
    <col min="3" max="3" width="11.28515625" bestFit="1" customWidth="1"/>
    <col min="12" max="12" width="11.28515625" bestFit="1" customWidth="1"/>
  </cols>
  <sheetData>
    <row r="1" spans="2:18" ht="15.75" thickBot="1" x14ac:dyDescent="0.3"/>
    <row r="2" spans="2:18" x14ac:dyDescent="0.25">
      <c r="B2" s="245" t="s">
        <v>180</v>
      </c>
      <c r="C2" s="246"/>
      <c r="D2" s="246"/>
      <c r="E2" s="246"/>
      <c r="F2" s="246"/>
      <c r="G2" s="246"/>
      <c r="H2" s="246"/>
      <c r="I2" s="247"/>
      <c r="K2" s="261" t="s">
        <v>180</v>
      </c>
      <c r="L2" s="262"/>
      <c r="M2" s="262"/>
      <c r="N2" s="262"/>
      <c r="O2" s="262"/>
      <c r="P2" s="262"/>
      <c r="Q2" s="262"/>
      <c r="R2" s="263"/>
    </row>
    <row r="3" spans="2:18" ht="15.75" thickBot="1" x14ac:dyDescent="0.3">
      <c r="B3" s="125" t="s">
        <v>181</v>
      </c>
      <c r="C3" s="126"/>
      <c r="D3" s="127"/>
      <c r="E3" s="127"/>
      <c r="F3" s="127"/>
      <c r="G3" s="127"/>
      <c r="H3" s="127"/>
      <c r="I3" s="128"/>
      <c r="K3" s="119" t="s">
        <v>187</v>
      </c>
      <c r="L3" s="120"/>
      <c r="M3" s="120"/>
      <c r="N3" s="120"/>
      <c r="O3" s="120"/>
      <c r="P3" s="120"/>
      <c r="Q3" s="120"/>
      <c r="R3" s="121"/>
    </row>
    <row r="4" spans="2:18" ht="15.75" thickBot="1" x14ac:dyDescent="0.3">
      <c r="B4" s="129" t="s">
        <v>182</v>
      </c>
      <c r="C4" s="130"/>
      <c r="D4" s="131"/>
      <c r="E4" s="131"/>
      <c r="F4" s="131"/>
      <c r="G4" s="131"/>
      <c r="H4" s="131"/>
      <c r="I4" s="132"/>
      <c r="K4" s="133" t="s">
        <v>188</v>
      </c>
      <c r="L4" s="134"/>
      <c r="M4" s="134"/>
      <c r="N4" s="134"/>
      <c r="O4" s="134"/>
      <c r="P4" s="134"/>
      <c r="Q4" s="134"/>
      <c r="R4" s="135"/>
    </row>
    <row r="5" spans="2:18" x14ac:dyDescent="0.25">
      <c r="B5" s="257" t="s">
        <v>183</v>
      </c>
      <c r="C5" s="258"/>
      <c r="D5" s="122" t="s">
        <v>184</v>
      </c>
      <c r="E5" s="123"/>
      <c r="F5" s="123"/>
      <c r="G5" s="123"/>
      <c r="H5" s="123"/>
      <c r="I5" s="124"/>
      <c r="K5" s="241" t="s">
        <v>183</v>
      </c>
      <c r="L5" s="242"/>
      <c r="M5" s="116" t="s">
        <v>184</v>
      </c>
      <c r="N5" s="117"/>
      <c r="O5" s="117"/>
      <c r="P5" s="117"/>
      <c r="Q5" s="117"/>
      <c r="R5" s="118"/>
    </row>
    <row r="6" spans="2:18" x14ac:dyDescent="0.25">
      <c r="B6" s="259"/>
      <c r="C6" s="260"/>
      <c r="D6" s="86">
        <v>0</v>
      </c>
      <c r="E6" s="87">
        <v>1</v>
      </c>
      <c r="F6" s="86">
        <v>2</v>
      </c>
      <c r="G6" s="87">
        <v>3</v>
      </c>
      <c r="H6" s="86">
        <v>4</v>
      </c>
      <c r="I6" s="88" t="s">
        <v>185</v>
      </c>
      <c r="K6" s="243"/>
      <c r="L6" s="244"/>
      <c r="M6" s="106">
        <v>0</v>
      </c>
      <c r="N6" s="107">
        <v>1</v>
      </c>
      <c r="O6" s="107">
        <v>2</v>
      </c>
      <c r="P6" s="107">
        <v>3</v>
      </c>
      <c r="Q6" s="107">
        <v>4</v>
      </c>
      <c r="R6" s="108" t="s">
        <v>185</v>
      </c>
    </row>
    <row r="7" spans="2:18" x14ac:dyDescent="0.25">
      <c r="B7" s="99" t="s">
        <v>186</v>
      </c>
      <c r="C7" s="94">
        <v>585</v>
      </c>
      <c r="D7" s="100">
        <v>0</v>
      </c>
      <c r="E7" s="101">
        <v>0</v>
      </c>
      <c r="F7" s="100">
        <v>0</v>
      </c>
      <c r="G7" s="101">
        <v>0</v>
      </c>
      <c r="H7" s="100">
        <v>0</v>
      </c>
      <c r="I7" s="102">
        <v>0</v>
      </c>
      <c r="K7" s="99" t="s">
        <v>186</v>
      </c>
      <c r="L7" s="94">
        <v>675</v>
      </c>
      <c r="M7" s="97">
        <v>0</v>
      </c>
      <c r="N7" s="109">
        <v>0</v>
      </c>
      <c r="O7" s="109">
        <v>0</v>
      </c>
      <c r="P7" s="109">
        <v>0</v>
      </c>
      <c r="Q7" s="109">
        <v>0</v>
      </c>
      <c r="R7" s="109">
        <v>0</v>
      </c>
    </row>
    <row r="8" spans="2:18" x14ac:dyDescent="0.25">
      <c r="B8" s="91" t="s">
        <v>186</v>
      </c>
      <c r="C8" s="89">
        <v>590</v>
      </c>
      <c r="D8" s="103">
        <v>0.01</v>
      </c>
      <c r="E8" s="90">
        <v>0</v>
      </c>
      <c r="F8" s="103">
        <v>0</v>
      </c>
      <c r="G8" s="90">
        <v>0</v>
      </c>
      <c r="H8" s="103">
        <v>0</v>
      </c>
      <c r="I8" s="104">
        <v>0</v>
      </c>
      <c r="K8" s="91" t="s">
        <v>186</v>
      </c>
      <c r="L8" s="89">
        <v>696</v>
      </c>
      <c r="M8" s="110">
        <v>1.4999999999999999E-2</v>
      </c>
      <c r="N8" s="96">
        <v>0</v>
      </c>
      <c r="O8" s="96">
        <v>0</v>
      </c>
      <c r="P8" s="96">
        <v>0</v>
      </c>
      <c r="Q8" s="96">
        <v>0</v>
      </c>
      <c r="R8" s="96">
        <v>0</v>
      </c>
    </row>
    <row r="9" spans="2:18" x14ac:dyDescent="0.25">
      <c r="B9" s="91" t="s">
        <v>186</v>
      </c>
      <c r="C9" s="89">
        <v>595</v>
      </c>
      <c r="D9" s="103">
        <v>0.02</v>
      </c>
      <c r="E9" s="90">
        <v>0</v>
      </c>
      <c r="F9" s="103">
        <v>0</v>
      </c>
      <c r="G9" s="90">
        <v>0</v>
      </c>
      <c r="H9" s="103">
        <v>0</v>
      </c>
      <c r="I9" s="104">
        <v>0</v>
      </c>
      <c r="K9" s="91" t="s">
        <v>186</v>
      </c>
      <c r="L9" s="89">
        <v>741</v>
      </c>
      <c r="M9" s="110">
        <v>2.5000000000000001E-2</v>
      </c>
      <c r="N9" s="110">
        <v>0</v>
      </c>
      <c r="O9" s="110">
        <v>0</v>
      </c>
      <c r="P9" s="110">
        <v>0</v>
      </c>
      <c r="Q9" s="110">
        <v>0</v>
      </c>
      <c r="R9" s="110">
        <v>0</v>
      </c>
    </row>
    <row r="10" spans="2:18" x14ac:dyDescent="0.25">
      <c r="B10" s="91" t="s">
        <v>186</v>
      </c>
      <c r="C10" s="89">
        <v>633</v>
      </c>
      <c r="D10" s="103">
        <v>0.03</v>
      </c>
      <c r="E10" s="90">
        <v>0.01</v>
      </c>
      <c r="F10" s="103">
        <v>0</v>
      </c>
      <c r="G10" s="90">
        <v>0</v>
      </c>
      <c r="H10" s="103">
        <v>0</v>
      </c>
      <c r="I10" s="104">
        <v>0</v>
      </c>
      <c r="K10" s="91" t="s">
        <v>186</v>
      </c>
      <c r="L10" s="89">
        <v>781</v>
      </c>
      <c r="M10" s="110">
        <v>3.5000000000000003E-2</v>
      </c>
      <c r="N10" s="110">
        <v>1.4999999999999999E-2</v>
      </c>
      <c r="O10" s="110">
        <v>0</v>
      </c>
      <c r="P10" s="110">
        <v>0</v>
      </c>
      <c r="Q10" s="110">
        <v>0</v>
      </c>
      <c r="R10" s="110">
        <v>0</v>
      </c>
    </row>
    <row r="11" spans="2:18" x14ac:dyDescent="0.25">
      <c r="B11" s="91" t="s">
        <v>186</v>
      </c>
      <c r="C11" s="89">
        <v>675</v>
      </c>
      <c r="D11" s="103">
        <v>0.04</v>
      </c>
      <c r="E11" s="90">
        <v>0.02</v>
      </c>
      <c r="F11" s="103">
        <v>0.01</v>
      </c>
      <c r="G11" s="90">
        <v>0</v>
      </c>
      <c r="H11" s="103">
        <v>0</v>
      </c>
      <c r="I11" s="104">
        <v>0</v>
      </c>
      <c r="K11" s="91" t="s">
        <v>186</v>
      </c>
      <c r="L11" s="89">
        <v>822</v>
      </c>
      <c r="M11" s="110">
        <v>4.4999999999999998E-2</v>
      </c>
      <c r="N11" s="110">
        <v>2.5000000000000001E-2</v>
      </c>
      <c r="O11" s="110">
        <v>1.4999999999999999E-2</v>
      </c>
      <c r="P11" s="110">
        <v>0</v>
      </c>
      <c r="Q11" s="110">
        <v>0</v>
      </c>
      <c r="R11" s="110">
        <v>0</v>
      </c>
    </row>
    <row r="12" spans="2:18" x14ac:dyDescent="0.25">
      <c r="B12" s="91" t="s">
        <v>186</v>
      </c>
      <c r="C12" s="89">
        <v>726</v>
      </c>
      <c r="D12" s="103">
        <v>5.5E-2</v>
      </c>
      <c r="E12" s="90">
        <v>3.5000000000000003E-2</v>
      </c>
      <c r="F12" s="103">
        <v>2.5000000000000001E-2</v>
      </c>
      <c r="G12" s="90">
        <v>9.9999999999999985E-3</v>
      </c>
      <c r="H12" s="103">
        <v>0</v>
      </c>
      <c r="I12" s="104">
        <v>0</v>
      </c>
      <c r="K12" s="91" t="s">
        <v>186</v>
      </c>
      <c r="L12" s="89">
        <v>872</v>
      </c>
      <c r="M12" s="110">
        <v>5.5E-2</v>
      </c>
      <c r="N12" s="110">
        <v>4.4999999999999998E-2</v>
      </c>
      <c r="O12" s="110">
        <v>2.5000000000000001E-2</v>
      </c>
      <c r="P12" s="110">
        <v>9.9999999999999985E-3</v>
      </c>
      <c r="Q12" s="110">
        <v>0</v>
      </c>
      <c r="R12" s="110">
        <v>0</v>
      </c>
    </row>
    <row r="13" spans="2:18" x14ac:dyDescent="0.25">
      <c r="B13" s="91" t="s">
        <v>186</v>
      </c>
      <c r="C13" s="89">
        <v>801</v>
      </c>
      <c r="D13" s="103">
        <v>6.5000000000000002E-2</v>
      </c>
      <c r="E13" s="90">
        <v>5.5E-2</v>
      </c>
      <c r="F13" s="103">
        <v>3.5000000000000003E-2</v>
      </c>
      <c r="G13" s="90">
        <v>0.02</v>
      </c>
      <c r="H13" s="103">
        <v>9.9999999999999985E-3</v>
      </c>
      <c r="I13" s="104">
        <v>0</v>
      </c>
      <c r="K13" s="91" t="s">
        <v>186</v>
      </c>
      <c r="L13" s="89">
        <v>958</v>
      </c>
      <c r="M13" s="110">
        <v>6.5000000000000002E-2</v>
      </c>
      <c r="N13" s="110">
        <v>5.5E-2</v>
      </c>
      <c r="O13" s="110">
        <v>4.4999999999999998E-2</v>
      </c>
      <c r="P13" s="110">
        <v>0.02</v>
      </c>
      <c r="Q13" s="110">
        <v>9.9999999999999985E-3</v>
      </c>
      <c r="R13" s="110">
        <v>0</v>
      </c>
    </row>
    <row r="14" spans="2:18" x14ac:dyDescent="0.25">
      <c r="B14" s="91" t="s">
        <v>186</v>
      </c>
      <c r="C14" s="89">
        <v>907</v>
      </c>
      <c r="D14" s="103">
        <v>7.4999999999999997E-2</v>
      </c>
      <c r="E14" s="90">
        <v>6.5000000000000002E-2</v>
      </c>
      <c r="F14" s="103">
        <v>4.4999999999999998E-2</v>
      </c>
      <c r="G14" s="90">
        <v>3.0000000000000002E-2</v>
      </c>
      <c r="H14" s="103">
        <v>0.02</v>
      </c>
      <c r="I14" s="104">
        <v>9.9999999999999985E-3</v>
      </c>
      <c r="K14" s="91" t="s">
        <v>186</v>
      </c>
      <c r="L14" s="89">
        <v>1063</v>
      </c>
      <c r="M14" s="110">
        <v>7.4999999999999997E-2</v>
      </c>
      <c r="N14" s="110">
        <v>6.5000000000000002E-2</v>
      </c>
      <c r="O14" s="110">
        <v>5.5E-2</v>
      </c>
      <c r="P14" s="110">
        <v>0.04</v>
      </c>
      <c r="Q14" s="110">
        <v>0.02</v>
      </c>
      <c r="R14" s="110">
        <v>9.9999999999999985E-3</v>
      </c>
    </row>
    <row r="15" spans="2:18" x14ac:dyDescent="0.25">
      <c r="B15" s="91" t="s">
        <v>186</v>
      </c>
      <c r="C15" s="89">
        <v>988</v>
      </c>
      <c r="D15" s="103">
        <v>0.09</v>
      </c>
      <c r="E15" s="90">
        <v>0.08</v>
      </c>
      <c r="F15" s="103">
        <v>7.0000000000000007E-2</v>
      </c>
      <c r="G15" s="90">
        <v>4.5000000000000005E-2</v>
      </c>
      <c r="H15" s="103">
        <v>3.5000000000000003E-2</v>
      </c>
      <c r="I15" s="104">
        <v>2.4999999999999998E-2</v>
      </c>
      <c r="K15" s="91" t="s">
        <v>186</v>
      </c>
      <c r="L15" s="89">
        <v>1205</v>
      </c>
      <c r="M15" s="110">
        <v>8.5000000000000006E-2</v>
      </c>
      <c r="N15" s="110">
        <v>7.4999999999999997E-2</v>
      </c>
      <c r="O15" s="110">
        <v>6.5000000000000002E-2</v>
      </c>
      <c r="P15" s="110">
        <v>0.05</v>
      </c>
      <c r="Q15" s="110">
        <v>0.04</v>
      </c>
      <c r="R15" s="110">
        <v>3.0000000000000002E-2</v>
      </c>
    </row>
    <row r="16" spans="2:18" x14ac:dyDescent="0.25">
      <c r="B16" s="91" t="s">
        <v>186</v>
      </c>
      <c r="C16" s="89">
        <v>1048</v>
      </c>
      <c r="D16" s="103">
        <v>0.1</v>
      </c>
      <c r="E16" s="90">
        <v>0.09</v>
      </c>
      <c r="F16" s="103">
        <v>0.08</v>
      </c>
      <c r="G16" s="90">
        <v>6.5000000000000002E-2</v>
      </c>
      <c r="H16" s="103">
        <v>4.5000000000000005E-2</v>
      </c>
      <c r="I16" s="104">
        <v>3.5000000000000003E-2</v>
      </c>
      <c r="K16" s="91" t="s">
        <v>186</v>
      </c>
      <c r="L16" s="89">
        <v>1381</v>
      </c>
      <c r="M16" s="110">
        <v>9.5000000000000001E-2</v>
      </c>
      <c r="N16" s="110">
        <v>8.5000000000000006E-2</v>
      </c>
      <c r="O16" s="110">
        <v>7.4999999999999997E-2</v>
      </c>
      <c r="P16" s="110">
        <v>6.0000000000000005E-2</v>
      </c>
      <c r="Q16" s="110">
        <v>0.05</v>
      </c>
      <c r="R16" s="110">
        <v>0.05</v>
      </c>
    </row>
    <row r="17" spans="2:18" x14ac:dyDescent="0.25">
      <c r="B17" s="91" t="s">
        <v>186</v>
      </c>
      <c r="C17" s="89">
        <v>1124</v>
      </c>
      <c r="D17" s="103">
        <v>0.11</v>
      </c>
      <c r="E17" s="90">
        <v>0.1</v>
      </c>
      <c r="F17" s="103">
        <v>0.09</v>
      </c>
      <c r="G17" s="90">
        <v>7.4999999999999997E-2</v>
      </c>
      <c r="H17" s="103">
        <v>6.5000000000000002E-2</v>
      </c>
      <c r="I17" s="104">
        <v>5.5E-2</v>
      </c>
      <c r="K17" s="91" t="s">
        <v>186</v>
      </c>
      <c r="L17" s="89">
        <v>1603</v>
      </c>
      <c r="M17" s="110">
        <v>0.105</v>
      </c>
      <c r="N17" s="110">
        <v>9.5000000000000001E-2</v>
      </c>
      <c r="O17" s="110">
        <v>8.5000000000000006E-2</v>
      </c>
      <c r="P17" s="110">
        <v>0.08</v>
      </c>
      <c r="Q17" s="110">
        <v>6.9999999999999993E-2</v>
      </c>
      <c r="R17" s="110">
        <v>6.0000000000000005E-2</v>
      </c>
    </row>
    <row r="18" spans="2:18" x14ac:dyDescent="0.25">
      <c r="B18" s="91" t="s">
        <v>186</v>
      </c>
      <c r="C18" s="89">
        <v>1205</v>
      </c>
      <c r="D18" s="103">
        <v>0.12</v>
      </c>
      <c r="E18" s="90">
        <v>0.11</v>
      </c>
      <c r="F18" s="103">
        <v>0.1</v>
      </c>
      <c r="G18" s="90">
        <v>8.4999999999999992E-2</v>
      </c>
      <c r="H18" s="103">
        <v>7.4999999999999997E-2</v>
      </c>
      <c r="I18" s="104">
        <v>6.5000000000000002E-2</v>
      </c>
      <c r="K18" s="91" t="s">
        <v>186</v>
      </c>
      <c r="L18" s="89">
        <v>1704</v>
      </c>
      <c r="M18" s="110">
        <v>0.12</v>
      </c>
      <c r="N18" s="110">
        <v>0.11</v>
      </c>
      <c r="O18" s="110">
        <v>0.11</v>
      </c>
      <c r="P18" s="110">
        <v>9.5000000000000001E-2</v>
      </c>
      <c r="Q18" s="110">
        <v>8.4999999999999992E-2</v>
      </c>
      <c r="R18" s="110">
        <v>8.4999999999999992E-2</v>
      </c>
    </row>
    <row r="19" spans="2:18" x14ac:dyDescent="0.25">
      <c r="B19" s="91" t="s">
        <v>186</v>
      </c>
      <c r="C19" s="89">
        <v>1300</v>
      </c>
      <c r="D19" s="103">
        <v>0.13</v>
      </c>
      <c r="E19" s="90">
        <v>0.12</v>
      </c>
      <c r="F19" s="103">
        <v>0.11</v>
      </c>
      <c r="G19" s="90">
        <v>9.5000000000000001E-2</v>
      </c>
      <c r="H19" s="103">
        <v>8.4999999999999992E-2</v>
      </c>
      <c r="I19" s="104">
        <v>7.4999999999999997E-2</v>
      </c>
      <c r="K19" s="91" t="s">
        <v>186</v>
      </c>
      <c r="L19" s="89">
        <v>1819</v>
      </c>
      <c r="M19" s="110">
        <v>0.13</v>
      </c>
      <c r="N19" s="110">
        <v>0.12</v>
      </c>
      <c r="O19" s="110">
        <v>0.12</v>
      </c>
      <c r="P19" s="110">
        <v>0.105</v>
      </c>
      <c r="Q19" s="110">
        <v>9.5000000000000001E-2</v>
      </c>
      <c r="R19" s="110">
        <v>9.5000000000000001E-2</v>
      </c>
    </row>
    <row r="20" spans="2:18" x14ac:dyDescent="0.25">
      <c r="B20" s="91" t="s">
        <v>186</v>
      </c>
      <c r="C20" s="89">
        <v>1401</v>
      </c>
      <c r="D20" s="103">
        <v>0.14000000000000001</v>
      </c>
      <c r="E20" s="90">
        <v>0.13</v>
      </c>
      <c r="F20" s="103">
        <v>0.12</v>
      </c>
      <c r="G20" s="90">
        <v>0.105</v>
      </c>
      <c r="H20" s="103">
        <v>0.105</v>
      </c>
      <c r="I20" s="104">
        <v>9.5000000000000001E-2</v>
      </c>
      <c r="K20" s="91" t="s">
        <v>186</v>
      </c>
      <c r="L20" s="89">
        <v>1966</v>
      </c>
      <c r="M20" s="110">
        <v>0.14000000000000001</v>
      </c>
      <c r="N20" s="110">
        <v>0.13</v>
      </c>
      <c r="O20" s="110">
        <v>0.13</v>
      </c>
      <c r="P20" s="110">
        <v>0.11499999999999999</v>
      </c>
      <c r="Q20" s="110">
        <v>0.11499999999999999</v>
      </c>
      <c r="R20" s="110">
        <v>0.105</v>
      </c>
    </row>
    <row r="21" spans="2:18" x14ac:dyDescent="0.25">
      <c r="B21" s="91" t="s">
        <v>186</v>
      </c>
      <c r="C21" s="89">
        <v>1537</v>
      </c>
      <c r="D21" s="103">
        <v>0.15</v>
      </c>
      <c r="E21" s="90">
        <v>0.14000000000000001</v>
      </c>
      <c r="F21" s="103">
        <v>0.13</v>
      </c>
      <c r="G21" s="90">
        <v>0.125</v>
      </c>
      <c r="H21" s="103">
        <v>0.11499999999999999</v>
      </c>
      <c r="I21" s="104">
        <v>0.105</v>
      </c>
      <c r="K21" s="91" t="s">
        <v>186</v>
      </c>
      <c r="L21" s="89">
        <v>2122</v>
      </c>
      <c r="M21" s="110">
        <v>0.15</v>
      </c>
      <c r="N21" s="110">
        <v>0.14000000000000001</v>
      </c>
      <c r="O21" s="110">
        <v>0.14000000000000001</v>
      </c>
      <c r="P21" s="110">
        <v>0.125</v>
      </c>
      <c r="Q21" s="110">
        <v>0.125</v>
      </c>
      <c r="R21" s="110">
        <v>0.11499999999999999</v>
      </c>
    </row>
    <row r="22" spans="2:18" x14ac:dyDescent="0.25">
      <c r="B22" s="91" t="s">
        <v>186</v>
      </c>
      <c r="C22" s="89">
        <v>1683</v>
      </c>
      <c r="D22" s="103">
        <v>0.16500000000000001</v>
      </c>
      <c r="E22" s="90">
        <v>0.155</v>
      </c>
      <c r="F22" s="103">
        <v>0.155</v>
      </c>
      <c r="G22" s="90">
        <v>0.13999999999999999</v>
      </c>
      <c r="H22" s="103">
        <v>0.13</v>
      </c>
      <c r="I22" s="104">
        <v>0.12</v>
      </c>
      <c r="K22" s="91" t="s">
        <v>186</v>
      </c>
      <c r="L22" s="89">
        <v>2308</v>
      </c>
      <c r="M22" s="110">
        <v>0.16</v>
      </c>
      <c r="N22" s="110">
        <v>0.16</v>
      </c>
      <c r="O22" s="110">
        <v>0.15</v>
      </c>
      <c r="P22" s="110">
        <v>0.13500000000000001</v>
      </c>
      <c r="Q22" s="110">
        <v>0.13500000000000001</v>
      </c>
      <c r="R22" s="110">
        <v>0.125</v>
      </c>
    </row>
    <row r="23" spans="2:18" x14ac:dyDescent="0.25">
      <c r="B23" s="91" t="s">
        <v>186</v>
      </c>
      <c r="C23" s="89">
        <v>1840</v>
      </c>
      <c r="D23" s="103">
        <v>0.18</v>
      </c>
      <c r="E23" s="90">
        <v>0.17</v>
      </c>
      <c r="F23" s="103">
        <v>0.17</v>
      </c>
      <c r="G23" s="90">
        <v>0.155</v>
      </c>
      <c r="H23" s="103">
        <v>0.14499999999999999</v>
      </c>
      <c r="I23" s="104">
        <v>0.14499999999999999</v>
      </c>
      <c r="K23" s="91" t="s">
        <v>186</v>
      </c>
      <c r="L23" s="89">
        <v>2525</v>
      </c>
      <c r="M23" s="110">
        <v>0.17</v>
      </c>
      <c r="N23" s="110">
        <v>0.17</v>
      </c>
      <c r="O23" s="110">
        <v>0.16</v>
      </c>
      <c r="P23" s="110">
        <v>0.155</v>
      </c>
      <c r="Q23" s="110">
        <v>0.14499999999999999</v>
      </c>
      <c r="R23" s="110">
        <v>0.14499999999999999</v>
      </c>
    </row>
    <row r="24" spans="2:18" x14ac:dyDescent="0.25">
      <c r="B24" s="91" t="s">
        <v>186</v>
      </c>
      <c r="C24" s="89">
        <v>1945</v>
      </c>
      <c r="D24" s="103">
        <v>0.19</v>
      </c>
      <c r="E24" s="90">
        <v>0.18</v>
      </c>
      <c r="F24" s="103">
        <v>0.18</v>
      </c>
      <c r="G24" s="90">
        <v>0.16500000000000001</v>
      </c>
      <c r="H24" s="103">
        <v>0.16500000000000001</v>
      </c>
      <c r="I24" s="104">
        <v>0.155</v>
      </c>
      <c r="K24" s="91" t="s">
        <v>186</v>
      </c>
      <c r="L24" s="89">
        <v>2888</v>
      </c>
      <c r="M24" s="110">
        <v>0.18</v>
      </c>
      <c r="N24" s="110">
        <v>0.18</v>
      </c>
      <c r="O24" s="110">
        <v>0.17</v>
      </c>
      <c r="P24" s="110">
        <v>0.16500000000000001</v>
      </c>
      <c r="Q24" s="110">
        <v>0.155</v>
      </c>
      <c r="R24" s="110">
        <v>0.155</v>
      </c>
    </row>
    <row r="25" spans="2:18" x14ac:dyDescent="0.25">
      <c r="B25" s="91" t="s">
        <v>186</v>
      </c>
      <c r="C25" s="89">
        <v>2056</v>
      </c>
      <c r="D25" s="103">
        <v>0.2</v>
      </c>
      <c r="E25" s="90">
        <v>0.19</v>
      </c>
      <c r="F25" s="103">
        <v>0.19</v>
      </c>
      <c r="G25" s="90">
        <v>0.17499999999999999</v>
      </c>
      <c r="H25" s="103">
        <v>0.17499999999999999</v>
      </c>
      <c r="I25" s="104">
        <v>0.16500000000000001</v>
      </c>
      <c r="K25" s="91" t="s">
        <v>186</v>
      </c>
      <c r="L25" s="89">
        <v>3301</v>
      </c>
      <c r="M25" s="110">
        <v>0.2</v>
      </c>
      <c r="N25" s="110">
        <v>0.2</v>
      </c>
      <c r="O25" s="110">
        <v>0.19</v>
      </c>
      <c r="P25" s="110">
        <v>0.185</v>
      </c>
      <c r="Q25" s="110">
        <v>0.17499999999999999</v>
      </c>
      <c r="R25" s="110">
        <v>0.17499999999999999</v>
      </c>
    </row>
    <row r="26" spans="2:18" x14ac:dyDescent="0.25">
      <c r="B26" s="91" t="s">
        <v>186</v>
      </c>
      <c r="C26" s="89">
        <v>2182</v>
      </c>
      <c r="D26" s="103">
        <v>0.21</v>
      </c>
      <c r="E26" s="90">
        <v>0.2</v>
      </c>
      <c r="F26" s="103">
        <v>0.2</v>
      </c>
      <c r="G26" s="90">
        <v>0.185</v>
      </c>
      <c r="H26" s="103">
        <v>0.185</v>
      </c>
      <c r="I26" s="104">
        <v>0.17499999999999999</v>
      </c>
    </row>
    <row r="27" spans="2:18" x14ac:dyDescent="0.25">
      <c r="B27" s="91" t="s">
        <v>186</v>
      </c>
      <c r="C27" s="89">
        <v>2328</v>
      </c>
      <c r="D27" s="103">
        <v>0.22</v>
      </c>
      <c r="E27" s="90">
        <v>0.21</v>
      </c>
      <c r="F27" s="103">
        <v>0.21</v>
      </c>
      <c r="G27" s="90">
        <v>0.19500000000000001</v>
      </c>
      <c r="H27" s="103">
        <v>0.19500000000000001</v>
      </c>
      <c r="I27" s="104">
        <v>0.185</v>
      </c>
    </row>
    <row r="28" spans="2:18" ht="15.75" thickBot="1" x14ac:dyDescent="0.3">
      <c r="B28" s="91" t="s">
        <v>186</v>
      </c>
      <c r="C28" s="89">
        <v>2495</v>
      </c>
      <c r="D28" s="103">
        <v>0.23</v>
      </c>
      <c r="E28" s="90">
        <v>0.23</v>
      </c>
      <c r="F28" s="103">
        <v>0.22</v>
      </c>
      <c r="G28" s="90">
        <v>0.215</v>
      </c>
      <c r="H28" s="103">
        <v>0.20499999999999999</v>
      </c>
      <c r="I28" s="104">
        <v>0.20499999999999999</v>
      </c>
    </row>
    <row r="29" spans="2:18" x14ac:dyDescent="0.25">
      <c r="B29" s="91" t="s">
        <v>186</v>
      </c>
      <c r="C29" s="89">
        <v>2722</v>
      </c>
      <c r="D29" s="103">
        <v>0.24</v>
      </c>
      <c r="E29" s="90">
        <v>0.24</v>
      </c>
      <c r="F29" s="103">
        <v>0.23</v>
      </c>
      <c r="G29" s="90">
        <v>0.22500000000000001</v>
      </c>
      <c r="H29" s="103">
        <v>0.215</v>
      </c>
      <c r="I29" s="104">
        <v>0.215</v>
      </c>
      <c r="K29" s="264" t="s">
        <v>180</v>
      </c>
      <c r="L29" s="265"/>
      <c r="M29" s="265"/>
      <c r="N29" s="265"/>
      <c r="O29" s="265"/>
      <c r="P29" s="265"/>
      <c r="Q29" s="265"/>
      <c r="R29" s="266"/>
    </row>
    <row r="30" spans="2:18" ht="15.75" thickBot="1" x14ac:dyDescent="0.3">
      <c r="B30" s="91" t="s">
        <v>186</v>
      </c>
      <c r="C30" s="89">
        <v>3054</v>
      </c>
      <c r="D30" s="103">
        <v>0.25</v>
      </c>
      <c r="E30" s="90">
        <v>0.25</v>
      </c>
      <c r="F30" s="103">
        <v>0.24</v>
      </c>
      <c r="G30" s="90">
        <v>0.23499999999999999</v>
      </c>
      <c r="H30" s="103">
        <v>0.22500000000000001</v>
      </c>
      <c r="I30" s="104">
        <v>0.22500000000000001</v>
      </c>
      <c r="K30" s="142" t="s">
        <v>192</v>
      </c>
      <c r="L30" s="143"/>
      <c r="M30" s="143"/>
      <c r="N30" s="143"/>
      <c r="O30" s="143"/>
      <c r="P30" s="143"/>
      <c r="Q30" s="143"/>
      <c r="R30" s="144"/>
    </row>
    <row r="31" spans="2:18" ht="15.75" thickBot="1" x14ac:dyDescent="0.3">
      <c r="B31" s="93"/>
      <c r="C31" s="89"/>
      <c r="D31" s="90"/>
      <c r="E31" s="90"/>
      <c r="F31" s="90"/>
      <c r="G31" s="90"/>
      <c r="H31" s="90"/>
      <c r="I31" s="90"/>
      <c r="K31" s="145" t="s">
        <v>193</v>
      </c>
      <c r="L31" s="146"/>
      <c r="M31" s="146"/>
      <c r="N31" s="146"/>
      <c r="O31" s="146"/>
      <c r="P31" s="146"/>
      <c r="Q31" s="146"/>
      <c r="R31" s="147"/>
    </row>
    <row r="32" spans="2:18" x14ac:dyDescent="0.25">
      <c r="B32" s="248" t="s">
        <v>180</v>
      </c>
      <c r="C32" s="249"/>
      <c r="D32" s="249"/>
      <c r="E32" s="249"/>
      <c r="F32" s="249"/>
      <c r="G32" s="249"/>
      <c r="H32" s="249"/>
      <c r="I32" s="250"/>
      <c r="K32" s="241" t="s">
        <v>183</v>
      </c>
      <c r="L32" s="242"/>
      <c r="M32" s="116" t="s">
        <v>184</v>
      </c>
      <c r="N32" s="117"/>
      <c r="O32" s="117"/>
      <c r="P32" s="117"/>
      <c r="Q32" s="117"/>
      <c r="R32" s="118"/>
    </row>
    <row r="33" spans="2:18" ht="15.75" thickBot="1" x14ac:dyDescent="0.3">
      <c r="B33" s="139" t="s">
        <v>189</v>
      </c>
      <c r="C33" s="140"/>
      <c r="D33" s="140"/>
      <c r="E33" s="140"/>
      <c r="F33" s="140"/>
      <c r="G33" s="140"/>
      <c r="H33" s="140"/>
      <c r="I33" s="141"/>
      <c r="K33" s="243"/>
      <c r="L33" s="244" t="s">
        <v>191</v>
      </c>
      <c r="M33" s="106">
        <v>0</v>
      </c>
      <c r="N33" s="107">
        <v>1</v>
      </c>
      <c r="O33" s="107">
        <v>2</v>
      </c>
      <c r="P33" s="107">
        <v>3</v>
      </c>
      <c r="Q33" s="107">
        <v>4</v>
      </c>
      <c r="R33" s="108" t="s">
        <v>185</v>
      </c>
    </row>
    <row r="34" spans="2:18" ht="15.75" thickBot="1" x14ac:dyDescent="0.3">
      <c r="B34" s="136" t="s">
        <v>190</v>
      </c>
      <c r="C34" s="137"/>
      <c r="D34" s="137"/>
      <c r="E34" s="137"/>
      <c r="F34" s="137"/>
      <c r="G34" s="137"/>
      <c r="H34" s="137"/>
      <c r="I34" s="138"/>
      <c r="K34" s="99" t="s">
        <v>186</v>
      </c>
      <c r="L34" s="94">
        <v>1391</v>
      </c>
      <c r="M34" s="97">
        <v>0</v>
      </c>
      <c r="N34" s="109">
        <v>0</v>
      </c>
      <c r="O34" s="109">
        <v>0</v>
      </c>
      <c r="P34" s="109">
        <v>0</v>
      </c>
      <c r="Q34" s="109">
        <v>0</v>
      </c>
      <c r="R34" s="97">
        <v>0</v>
      </c>
    </row>
    <row r="35" spans="2:18" x14ac:dyDescent="0.25">
      <c r="B35" s="241" t="s">
        <v>183</v>
      </c>
      <c r="C35" s="242"/>
      <c r="D35" s="116" t="s">
        <v>184</v>
      </c>
      <c r="E35" s="117"/>
      <c r="F35" s="117"/>
      <c r="G35" s="117"/>
      <c r="H35" s="117"/>
      <c r="I35" s="118"/>
      <c r="K35" s="91" t="s">
        <v>186</v>
      </c>
      <c r="L35" s="89">
        <v>1431</v>
      </c>
      <c r="M35" s="110">
        <v>0.02</v>
      </c>
      <c r="N35" s="96">
        <v>0</v>
      </c>
      <c r="O35" s="96">
        <v>0</v>
      </c>
      <c r="P35" s="96">
        <v>0</v>
      </c>
      <c r="Q35" s="96">
        <v>0</v>
      </c>
      <c r="R35" s="96">
        <v>0</v>
      </c>
    </row>
    <row r="36" spans="2:18" x14ac:dyDescent="0.25">
      <c r="B36" s="243"/>
      <c r="C36" s="244" t="s">
        <v>191</v>
      </c>
      <c r="D36" s="111">
        <v>0</v>
      </c>
      <c r="E36" s="112">
        <v>1</v>
      </c>
      <c r="F36" s="111">
        <v>2</v>
      </c>
      <c r="G36" s="112">
        <v>3</v>
      </c>
      <c r="H36" s="111">
        <v>4</v>
      </c>
      <c r="I36" s="113" t="s">
        <v>185</v>
      </c>
      <c r="K36" s="91" t="s">
        <v>186</v>
      </c>
      <c r="L36" s="89">
        <v>1613</v>
      </c>
      <c r="M36" s="110">
        <v>0.03</v>
      </c>
      <c r="N36" s="96">
        <v>0.02</v>
      </c>
      <c r="O36" s="96">
        <v>0.01</v>
      </c>
      <c r="P36" s="96">
        <v>0</v>
      </c>
      <c r="Q36" s="96">
        <v>0</v>
      </c>
      <c r="R36" s="96">
        <v>0</v>
      </c>
    </row>
    <row r="37" spans="2:18" x14ac:dyDescent="0.25">
      <c r="B37" s="99" t="s">
        <v>186</v>
      </c>
      <c r="C37" s="94">
        <v>585</v>
      </c>
      <c r="D37" s="100">
        <v>0</v>
      </c>
      <c r="E37" s="100">
        <v>0</v>
      </c>
      <c r="F37" s="100">
        <v>0</v>
      </c>
      <c r="G37" s="100">
        <v>0</v>
      </c>
      <c r="H37" s="100">
        <v>0</v>
      </c>
      <c r="I37" s="100">
        <v>0</v>
      </c>
      <c r="K37" s="91" t="s">
        <v>186</v>
      </c>
      <c r="L37" s="89">
        <v>1925</v>
      </c>
      <c r="M37" s="110">
        <v>4.4999999999999998E-2</v>
      </c>
      <c r="N37" s="96">
        <v>3.5000000000000003E-2</v>
      </c>
      <c r="O37" s="96">
        <v>3.5000000000000003E-2</v>
      </c>
      <c r="P37" s="96">
        <v>1.4999999999999999E-2</v>
      </c>
      <c r="Q37" s="96">
        <v>1.4999999999999999E-2</v>
      </c>
      <c r="R37" s="96">
        <v>0</v>
      </c>
    </row>
    <row r="38" spans="2:18" x14ac:dyDescent="0.25">
      <c r="B38" s="91" t="s">
        <v>186</v>
      </c>
      <c r="C38" s="89">
        <v>590</v>
      </c>
      <c r="D38" s="103">
        <v>0.01</v>
      </c>
      <c r="E38" s="103">
        <v>0</v>
      </c>
      <c r="F38" s="103">
        <v>0</v>
      </c>
      <c r="G38" s="103">
        <v>0</v>
      </c>
      <c r="H38" s="103">
        <v>0</v>
      </c>
      <c r="I38" s="103">
        <v>0</v>
      </c>
      <c r="K38" s="91" t="s">
        <v>186</v>
      </c>
      <c r="L38" s="89">
        <v>2046</v>
      </c>
      <c r="M38" s="110">
        <v>0.06</v>
      </c>
      <c r="N38" s="96">
        <v>0.05</v>
      </c>
      <c r="O38" s="96">
        <v>0.05</v>
      </c>
      <c r="P38" s="96">
        <v>3.5000000000000003E-2</v>
      </c>
      <c r="Q38" s="96">
        <v>3.5000000000000003E-2</v>
      </c>
      <c r="R38" s="96">
        <v>2.4999999999999998E-2</v>
      </c>
    </row>
    <row r="39" spans="2:18" x14ac:dyDescent="0.25">
      <c r="B39" s="91" t="s">
        <v>186</v>
      </c>
      <c r="C39" s="89">
        <v>595</v>
      </c>
      <c r="D39" s="103">
        <v>0.02</v>
      </c>
      <c r="E39" s="103">
        <v>0.01</v>
      </c>
      <c r="F39" s="103">
        <v>0</v>
      </c>
      <c r="G39" s="103">
        <v>0</v>
      </c>
      <c r="H39" s="103">
        <v>0</v>
      </c>
      <c r="I39" s="103">
        <v>0</v>
      </c>
      <c r="K39" s="91" t="s">
        <v>186</v>
      </c>
      <c r="L39" s="89">
        <v>2177</v>
      </c>
      <c r="M39" s="110">
        <v>0.08</v>
      </c>
      <c r="N39" s="96">
        <v>0.06</v>
      </c>
      <c r="O39" s="96">
        <v>0.06</v>
      </c>
      <c r="P39" s="96">
        <v>5.5E-2</v>
      </c>
      <c r="Q39" s="96">
        <v>4.5000000000000005E-2</v>
      </c>
      <c r="R39" s="96">
        <v>4.5000000000000005E-2</v>
      </c>
    </row>
    <row r="40" spans="2:18" x14ac:dyDescent="0.25">
      <c r="B40" s="91" t="s">
        <v>186</v>
      </c>
      <c r="C40" s="89">
        <v>633</v>
      </c>
      <c r="D40" s="103">
        <v>0.03</v>
      </c>
      <c r="E40" s="103">
        <v>0.02</v>
      </c>
      <c r="F40" s="103">
        <v>0.01</v>
      </c>
      <c r="G40" s="103">
        <v>0</v>
      </c>
      <c r="H40" s="103">
        <v>0</v>
      </c>
      <c r="I40" s="103">
        <v>0</v>
      </c>
      <c r="K40" s="91" t="s">
        <v>186</v>
      </c>
      <c r="L40" s="89">
        <v>2278</v>
      </c>
      <c r="M40" s="110">
        <v>0.1</v>
      </c>
      <c r="N40" s="96">
        <v>0.08</v>
      </c>
      <c r="O40" s="96">
        <v>7.0000000000000007E-2</v>
      </c>
      <c r="P40" s="96">
        <v>6.5000000000000002E-2</v>
      </c>
      <c r="Q40" s="96">
        <v>5.5E-2</v>
      </c>
      <c r="R40" s="96">
        <v>5.5E-2</v>
      </c>
    </row>
    <row r="41" spans="2:18" x14ac:dyDescent="0.25">
      <c r="B41" s="91" t="s">
        <v>186</v>
      </c>
      <c r="C41" s="89">
        <v>675</v>
      </c>
      <c r="D41" s="103">
        <v>0.04</v>
      </c>
      <c r="E41" s="103">
        <v>0.03</v>
      </c>
      <c r="F41" s="103">
        <v>0.02</v>
      </c>
      <c r="G41" s="103">
        <v>5.0000000000000001E-3</v>
      </c>
      <c r="H41" s="103">
        <v>5.0000000000000001E-3</v>
      </c>
      <c r="I41" s="103">
        <v>0</v>
      </c>
      <c r="K41" s="91" t="s">
        <v>186</v>
      </c>
      <c r="L41" s="89">
        <v>2439</v>
      </c>
      <c r="M41" s="110">
        <v>0.12</v>
      </c>
      <c r="N41" s="96">
        <v>0.1</v>
      </c>
      <c r="O41" s="96">
        <v>0.09</v>
      </c>
      <c r="P41" s="96">
        <v>8.4999999999999992E-2</v>
      </c>
      <c r="Q41" s="96">
        <v>7.4999999999999997E-2</v>
      </c>
      <c r="R41" s="96">
        <v>6.5000000000000002E-2</v>
      </c>
    </row>
    <row r="42" spans="2:18" x14ac:dyDescent="0.25">
      <c r="B42" s="91" t="s">
        <v>186</v>
      </c>
      <c r="C42" s="89">
        <v>726</v>
      </c>
      <c r="D42" s="103">
        <v>5.5E-2</v>
      </c>
      <c r="E42" s="103">
        <v>4.4999999999999998E-2</v>
      </c>
      <c r="F42" s="103">
        <v>3.5000000000000003E-2</v>
      </c>
      <c r="G42" s="103">
        <v>0.02</v>
      </c>
      <c r="H42" s="103">
        <v>1.4999999999999999E-2</v>
      </c>
      <c r="I42" s="103">
        <v>5.0000000000000001E-3</v>
      </c>
      <c r="K42" s="91" t="s">
        <v>186</v>
      </c>
      <c r="L42" s="89">
        <v>2520</v>
      </c>
      <c r="M42" s="110">
        <v>0.13</v>
      </c>
      <c r="N42" s="96">
        <v>0.12</v>
      </c>
      <c r="O42" s="96">
        <v>0.11</v>
      </c>
      <c r="P42" s="96">
        <v>0.105</v>
      </c>
      <c r="Q42" s="96">
        <v>8.4999999999999992E-2</v>
      </c>
      <c r="R42" s="96">
        <v>8.4999999999999992E-2</v>
      </c>
    </row>
    <row r="43" spans="2:18" x14ac:dyDescent="0.25">
      <c r="B43" s="91" t="s">
        <v>186</v>
      </c>
      <c r="C43" s="89">
        <v>801</v>
      </c>
      <c r="D43" s="103">
        <v>6.5000000000000002E-2</v>
      </c>
      <c r="E43" s="103">
        <v>5.5E-2</v>
      </c>
      <c r="F43" s="103">
        <v>4.4999999999999998E-2</v>
      </c>
      <c r="G43" s="103">
        <v>0.04</v>
      </c>
      <c r="H43" s="103">
        <v>3.0000000000000002E-2</v>
      </c>
      <c r="I43" s="103">
        <v>1.4999999999999999E-2</v>
      </c>
      <c r="K43" s="91" t="s">
        <v>186</v>
      </c>
      <c r="L43" s="89">
        <v>2621</v>
      </c>
      <c r="M43" s="110">
        <v>0.14000000000000001</v>
      </c>
      <c r="N43" s="96">
        <v>0.13</v>
      </c>
      <c r="O43" s="96">
        <v>0.12</v>
      </c>
      <c r="P43" s="96">
        <v>0.11499999999999999</v>
      </c>
      <c r="Q43" s="96">
        <v>0.105</v>
      </c>
      <c r="R43" s="96">
        <v>0.105</v>
      </c>
    </row>
    <row r="44" spans="2:18" x14ac:dyDescent="0.25">
      <c r="B44" s="91" t="s">
        <v>186</v>
      </c>
      <c r="C44" s="89">
        <v>907</v>
      </c>
      <c r="D44" s="103">
        <v>7.4999999999999997E-2</v>
      </c>
      <c r="E44" s="103">
        <v>6.5000000000000002E-2</v>
      </c>
      <c r="F44" s="103">
        <v>6.5000000000000002E-2</v>
      </c>
      <c r="G44" s="103">
        <v>0.05</v>
      </c>
      <c r="H44" s="103">
        <v>0.04</v>
      </c>
      <c r="I44" s="103">
        <v>3.0000000000000002E-2</v>
      </c>
      <c r="K44" s="91" t="s">
        <v>186</v>
      </c>
      <c r="L44" s="89">
        <v>2883</v>
      </c>
      <c r="M44" s="110">
        <v>0.15</v>
      </c>
      <c r="N44" s="96">
        <v>0.14000000000000001</v>
      </c>
      <c r="O44" s="96">
        <v>0.13</v>
      </c>
      <c r="P44" s="96">
        <v>0.125</v>
      </c>
      <c r="Q44" s="96">
        <v>0.125</v>
      </c>
      <c r="R44" s="96">
        <v>0.125</v>
      </c>
    </row>
    <row r="45" spans="2:18" x14ac:dyDescent="0.25">
      <c r="B45" s="91" t="s">
        <v>186</v>
      </c>
      <c r="C45" s="89">
        <v>988</v>
      </c>
      <c r="D45" s="103">
        <v>0.09</v>
      </c>
      <c r="E45" s="103">
        <v>0.08</v>
      </c>
      <c r="F45" s="103">
        <v>0.08</v>
      </c>
      <c r="G45" s="103">
        <v>6.5000000000000002E-2</v>
      </c>
      <c r="H45" s="103">
        <v>5.5E-2</v>
      </c>
      <c r="I45" s="103">
        <v>5.5E-2</v>
      </c>
      <c r="K45" s="91" t="s">
        <v>186</v>
      </c>
      <c r="L45" s="89">
        <v>3195</v>
      </c>
      <c r="M45" s="110">
        <v>0.16</v>
      </c>
      <c r="N45" s="96">
        <v>0.15</v>
      </c>
      <c r="O45" s="96">
        <v>0.14000000000000001</v>
      </c>
      <c r="P45" s="96">
        <v>0.13500000000000001</v>
      </c>
      <c r="Q45" s="96">
        <v>0.13500000000000001</v>
      </c>
      <c r="R45" s="96">
        <v>0.13500000000000001</v>
      </c>
    </row>
    <row r="46" spans="2:18" x14ac:dyDescent="0.25">
      <c r="B46" s="91" t="s">
        <v>186</v>
      </c>
      <c r="C46" s="89">
        <v>1048</v>
      </c>
      <c r="D46" s="103">
        <v>0.1</v>
      </c>
      <c r="E46" s="103">
        <v>0.09</v>
      </c>
      <c r="F46" s="103">
        <v>0.09</v>
      </c>
      <c r="G46" s="103">
        <v>7.4999999999999997E-2</v>
      </c>
      <c r="H46" s="103">
        <v>6.5000000000000002E-2</v>
      </c>
      <c r="I46" s="103">
        <v>6.5000000000000002E-2</v>
      </c>
      <c r="K46" s="91" t="s">
        <v>186</v>
      </c>
      <c r="L46" s="89">
        <v>3528</v>
      </c>
      <c r="M46" s="110">
        <v>0.17</v>
      </c>
      <c r="N46" s="96">
        <v>0.16</v>
      </c>
      <c r="O46" s="96">
        <v>0.15</v>
      </c>
      <c r="P46" s="96">
        <v>0.14499999999999999</v>
      </c>
      <c r="Q46" s="96">
        <v>0.14499999999999999</v>
      </c>
      <c r="R46" s="96">
        <v>0.14499999999999999</v>
      </c>
    </row>
    <row r="47" spans="2:18" x14ac:dyDescent="0.25">
      <c r="B47" s="91" t="s">
        <v>186</v>
      </c>
      <c r="C47" s="89">
        <v>1124</v>
      </c>
      <c r="D47" s="103">
        <v>0.11</v>
      </c>
      <c r="E47" s="103">
        <v>0.1</v>
      </c>
      <c r="F47" s="103">
        <v>0.1</v>
      </c>
      <c r="G47" s="103">
        <v>8.4999999999999992E-2</v>
      </c>
      <c r="H47" s="103">
        <v>8.4999999999999992E-2</v>
      </c>
      <c r="I47" s="103">
        <v>7.4999999999999997E-2</v>
      </c>
      <c r="K47" s="91" t="s">
        <v>186</v>
      </c>
      <c r="L47" s="89">
        <v>3659</v>
      </c>
      <c r="M47" s="110">
        <v>0.18</v>
      </c>
      <c r="N47" s="96">
        <v>0.17</v>
      </c>
      <c r="O47" s="96">
        <v>0.17</v>
      </c>
      <c r="P47" s="96">
        <v>0.155</v>
      </c>
      <c r="Q47" s="96">
        <v>0.155</v>
      </c>
      <c r="R47" s="96">
        <v>0.155</v>
      </c>
    </row>
    <row r="48" spans="2:18" x14ac:dyDescent="0.25">
      <c r="B48" s="91" t="s">
        <v>186</v>
      </c>
      <c r="C48" s="89">
        <v>1205</v>
      </c>
      <c r="D48" s="103">
        <v>0.12</v>
      </c>
      <c r="E48" s="103">
        <v>0.11</v>
      </c>
      <c r="F48" s="103">
        <v>0.11</v>
      </c>
      <c r="G48" s="103">
        <v>9.5000000000000001E-2</v>
      </c>
      <c r="H48" s="103">
        <v>9.5000000000000001E-2</v>
      </c>
      <c r="I48" s="103">
        <v>8.4999999999999992E-2</v>
      </c>
      <c r="K48" s="91" t="s">
        <v>186</v>
      </c>
      <c r="L48" s="89">
        <v>3871</v>
      </c>
      <c r="M48" s="110">
        <v>0.19</v>
      </c>
      <c r="N48" s="96">
        <v>0.18</v>
      </c>
      <c r="O48" s="96">
        <v>0.18</v>
      </c>
      <c r="P48" s="96">
        <v>0.16500000000000001</v>
      </c>
      <c r="Q48" s="96">
        <v>0.16500000000000001</v>
      </c>
      <c r="R48" s="96">
        <v>0.16500000000000001</v>
      </c>
    </row>
    <row r="49" spans="2:18" x14ac:dyDescent="0.25">
      <c r="B49" s="91" t="s">
        <v>186</v>
      </c>
      <c r="C49" s="89">
        <v>1300</v>
      </c>
      <c r="D49" s="103">
        <v>0.13</v>
      </c>
      <c r="E49" s="103">
        <v>0.13</v>
      </c>
      <c r="F49" s="103">
        <v>0.12</v>
      </c>
      <c r="G49" s="103">
        <v>0.11499999999999999</v>
      </c>
      <c r="H49" s="103">
        <v>0.105</v>
      </c>
      <c r="I49" s="103">
        <v>0.105</v>
      </c>
    </row>
    <row r="50" spans="2:18" x14ac:dyDescent="0.25">
      <c r="B50" s="91" t="s">
        <v>186</v>
      </c>
      <c r="C50" s="89">
        <v>1401</v>
      </c>
      <c r="D50" s="103">
        <v>0.14000000000000001</v>
      </c>
      <c r="E50" s="103">
        <v>0.14000000000000001</v>
      </c>
      <c r="F50" s="103">
        <v>0.13</v>
      </c>
      <c r="G50" s="103">
        <v>0.125</v>
      </c>
      <c r="H50" s="103">
        <v>0.11499999999999999</v>
      </c>
      <c r="I50" s="103">
        <v>0.11499999999999999</v>
      </c>
    </row>
    <row r="51" spans="2:18" x14ac:dyDescent="0.25">
      <c r="B51" s="91" t="s">
        <v>186</v>
      </c>
      <c r="C51" s="89">
        <v>1537</v>
      </c>
      <c r="D51" s="103">
        <v>0.15</v>
      </c>
      <c r="E51" s="103">
        <v>0.15</v>
      </c>
      <c r="F51" s="103">
        <v>0.14000000000000001</v>
      </c>
      <c r="G51" s="103">
        <v>0.13500000000000001</v>
      </c>
      <c r="H51" s="103">
        <v>0.125</v>
      </c>
      <c r="I51" s="103">
        <v>0.125</v>
      </c>
    </row>
    <row r="52" spans="2:18" x14ac:dyDescent="0.25">
      <c r="B52" s="91" t="s">
        <v>186</v>
      </c>
      <c r="C52" s="89">
        <v>1683</v>
      </c>
      <c r="D52" s="103">
        <v>0.16500000000000001</v>
      </c>
      <c r="E52" s="103">
        <v>0.16500000000000001</v>
      </c>
      <c r="F52" s="103">
        <v>0.155</v>
      </c>
      <c r="G52" s="103">
        <v>0.15</v>
      </c>
      <c r="H52" s="103">
        <v>0.15</v>
      </c>
      <c r="I52" s="103">
        <v>0.13999999999999999</v>
      </c>
    </row>
    <row r="53" spans="2:18" x14ac:dyDescent="0.25">
      <c r="B53" s="91" t="s">
        <v>186</v>
      </c>
      <c r="C53" s="89">
        <v>1840</v>
      </c>
      <c r="D53" s="103">
        <v>0.18</v>
      </c>
      <c r="E53" s="103">
        <v>0.18</v>
      </c>
      <c r="F53" s="103">
        <v>0.17</v>
      </c>
      <c r="G53" s="103">
        <v>0.16500000000000001</v>
      </c>
      <c r="H53" s="103">
        <v>0.16500000000000001</v>
      </c>
      <c r="I53" s="103">
        <v>0.155</v>
      </c>
    </row>
    <row r="54" spans="2:18" x14ac:dyDescent="0.25">
      <c r="B54" s="91" t="s">
        <v>186</v>
      </c>
      <c r="C54" s="89">
        <v>1945</v>
      </c>
      <c r="D54" s="103">
        <v>0.19</v>
      </c>
      <c r="E54" s="103">
        <v>0.19</v>
      </c>
      <c r="F54" s="103">
        <v>0.18</v>
      </c>
      <c r="G54" s="103">
        <v>0.17499999999999999</v>
      </c>
      <c r="H54" s="103">
        <v>0.17499999999999999</v>
      </c>
      <c r="I54" s="103">
        <v>0.16500000000000001</v>
      </c>
    </row>
    <row r="55" spans="2:18" ht="15.75" thickBot="1" x14ac:dyDescent="0.3">
      <c r="B55" s="91" t="s">
        <v>186</v>
      </c>
      <c r="C55" s="89">
        <v>2056</v>
      </c>
      <c r="D55" s="103">
        <v>0.2</v>
      </c>
      <c r="E55" s="103">
        <v>0.2</v>
      </c>
      <c r="F55" s="103">
        <v>0.19</v>
      </c>
      <c r="G55" s="103">
        <v>0.185</v>
      </c>
      <c r="H55" s="103">
        <v>0.185</v>
      </c>
      <c r="I55" s="103">
        <v>0.185</v>
      </c>
    </row>
    <row r="56" spans="2:18" x14ac:dyDescent="0.25">
      <c r="B56" s="91" t="s">
        <v>186</v>
      </c>
      <c r="C56" s="89">
        <v>2182</v>
      </c>
      <c r="D56" s="103">
        <v>0.21</v>
      </c>
      <c r="E56" s="103">
        <v>0.21</v>
      </c>
      <c r="F56" s="103">
        <v>0.2</v>
      </c>
      <c r="G56" s="103">
        <v>0.19500000000000001</v>
      </c>
      <c r="H56" s="103">
        <v>0.19500000000000001</v>
      </c>
      <c r="I56" s="103">
        <v>0.19500000000000001</v>
      </c>
      <c r="K56" s="267" t="s">
        <v>180</v>
      </c>
      <c r="L56" s="268"/>
      <c r="M56" s="268"/>
      <c r="N56" s="268"/>
      <c r="O56" s="268"/>
      <c r="P56" s="268"/>
      <c r="Q56" s="268"/>
      <c r="R56" s="269"/>
    </row>
    <row r="57" spans="2:18" ht="15.75" thickBot="1" x14ac:dyDescent="0.3">
      <c r="B57" s="91" t="s">
        <v>186</v>
      </c>
      <c r="C57" s="89">
        <v>2328</v>
      </c>
      <c r="D57" s="103">
        <v>0.22</v>
      </c>
      <c r="E57" s="103">
        <v>0.22</v>
      </c>
      <c r="F57" s="103">
        <v>0.22</v>
      </c>
      <c r="G57" s="103">
        <v>0.20499999999999999</v>
      </c>
      <c r="H57" s="103">
        <v>0.20499999999999999</v>
      </c>
      <c r="I57" s="103">
        <v>0.20499999999999999</v>
      </c>
      <c r="K57" s="154" t="s">
        <v>197</v>
      </c>
      <c r="L57" s="155"/>
      <c r="M57" s="155"/>
      <c r="N57" s="155"/>
      <c r="O57" s="155"/>
      <c r="P57" s="155"/>
      <c r="Q57" s="155"/>
      <c r="R57" s="156"/>
    </row>
    <row r="58" spans="2:18" ht="15.75" thickBot="1" x14ac:dyDescent="0.3">
      <c r="B58" s="91" t="s">
        <v>186</v>
      </c>
      <c r="C58" s="89">
        <v>2495</v>
      </c>
      <c r="D58" s="103">
        <v>0.23</v>
      </c>
      <c r="E58" s="103">
        <v>0.23</v>
      </c>
      <c r="F58" s="103">
        <v>0.23</v>
      </c>
      <c r="G58" s="103">
        <v>0.215</v>
      </c>
      <c r="H58" s="103">
        <v>0.215</v>
      </c>
      <c r="I58" s="103">
        <v>0.215</v>
      </c>
      <c r="K58" s="157" t="s">
        <v>198</v>
      </c>
      <c r="L58" s="158"/>
      <c r="M58" s="158"/>
      <c r="N58" s="158"/>
      <c r="O58" s="158"/>
      <c r="P58" s="158"/>
      <c r="Q58" s="158"/>
      <c r="R58" s="159"/>
    </row>
    <row r="59" spans="2:18" x14ac:dyDescent="0.25">
      <c r="B59" s="91" t="s">
        <v>186</v>
      </c>
      <c r="C59" s="89">
        <v>2722</v>
      </c>
      <c r="D59" s="103">
        <v>0.24</v>
      </c>
      <c r="E59" s="103">
        <v>0.24</v>
      </c>
      <c r="F59" s="103">
        <v>0.24</v>
      </c>
      <c r="G59" s="103">
        <v>0.22500000000000001</v>
      </c>
      <c r="H59" s="103">
        <v>0.22500000000000001</v>
      </c>
      <c r="I59" s="103">
        <v>0.22500000000000001</v>
      </c>
      <c r="K59" s="241" t="s">
        <v>183</v>
      </c>
      <c r="L59" s="242"/>
      <c r="M59" s="116" t="s">
        <v>184</v>
      </c>
      <c r="N59" s="117"/>
      <c r="O59" s="117"/>
      <c r="P59" s="117"/>
      <c r="Q59" s="117"/>
      <c r="R59" s="118"/>
    </row>
    <row r="60" spans="2:18" x14ac:dyDescent="0.25">
      <c r="B60" s="91" t="s">
        <v>186</v>
      </c>
      <c r="C60" s="89">
        <v>3054</v>
      </c>
      <c r="D60" s="103">
        <v>0.25</v>
      </c>
      <c r="E60" s="103">
        <v>0.25</v>
      </c>
      <c r="F60" s="103">
        <v>0.25</v>
      </c>
      <c r="G60" s="103">
        <v>0.23499999999999999</v>
      </c>
      <c r="H60" s="103">
        <v>0.23499999999999999</v>
      </c>
      <c r="I60" s="103">
        <v>0.23499999999999999</v>
      </c>
      <c r="K60" s="243"/>
      <c r="L60" s="244" t="s">
        <v>191</v>
      </c>
      <c r="M60" s="106">
        <v>0</v>
      </c>
      <c r="N60" s="107">
        <v>1</v>
      </c>
      <c r="O60" s="107">
        <v>2</v>
      </c>
      <c r="P60" s="107">
        <v>3</v>
      </c>
      <c r="Q60" s="107">
        <v>4</v>
      </c>
      <c r="R60" s="108" t="s">
        <v>185</v>
      </c>
    </row>
    <row r="61" spans="2:18" ht="15.75" thickBot="1" x14ac:dyDescent="0.3">
      <c r="B61" s="93"/>
      <c r="C61" s="89"/>
      <c r="D61" s="95"/>
      <c r="E61" s="95"/>
      <c r="F61" s="95"/>
      <c r="G61" s="95"/>
      <c r="H61" s="95"/>
      <c r="I61" s="95"/>
      <c r="K61" s="99" t="s">
        <v>186</v>
      </c>
      <c r="L61" s="94">
        <v>1391</v>
      </c>
      <c r="M61" s="97">
        <v>0</v>
      </c>
      <c r="N61" s="97">
        <v>0</v>
      </c>
      <c r="O61" s="97">
        <v>0</v>
      </c>
      <c r="P61" s="97">
        <v>0</v>
      </c>
      <c r="Q61" s="97">
        <v>0</v>
      </c>
      <c r="R61" s="97">
        <v>0</v>
      </c>
    </row>
    <row r="62" spans="2:18" x14ac:dyDescent="0.25">
      <c r="B62" s="254" t="s">
        <v>180</v>
      </c>
      <c r="C62" s="255"/>
      <c r="D62" s="255"/>
      <c r="E62" s="255"/>
      <c r="F62" s="255"/>
      <c r="G62" s="255"/>
      <c r="H62" s="255"/>
      <c r="I62" s="256"/>
      <c r="K62" s="91" t="s">
        <v>186</v>
      </c>
      <c r="L62" s="89">
        <v>1431</v>
      </c>
      <c r="M62" s="110">
        <v>0.02</v>
      </c>
      <c r="N62" s="110">
        <v>0.02</v>
      </c>
      <c r="O62" s="110">
        <v>0</v>
      </c>
      <c r="P62" s="110">
        <v>0</v>
      </c>
      <c r="Q62" s="110">
        <v>0</v>
      </c>
      <c r="R62" s="110">
        <v>0</v>
      </c>
    </row>
    <row r="63" spans="2:18" ht="15.75" thickBot="1" x14ac:dyDescent="0.3">
      <c r="B63" s="148" t="s">
        <v>195</v>
      </c>
      <c r="C63" s="149"/>
      <c r="D63" s="149"/>
      <c r="E63" s="149"/>
      <c r="F63" s="149"/>
      <c r="G63" s="149"/>
      <c r="H63" s="149"/>
      <c r="I63" s="150"/>
      <c r="K63" s="91" t="s">
        <v>186</v>
      </c>
      <c r="L63" s="89">
        <v>1613</v>
      </c>
      <c r="M63" s="110">
        <v>0.03</v>
      </c>
      <c r="N63" s="110">
        <v>0.03</v>
      </c>
      <c r="O63" s="110">
        <v>0.02</v>
      </c>
      <c r="P63" s="110">
        <v>1.4999999999999999E-2</v>
      </c>
      <c r="Q63" s="110">
        <v>1.4999999999999999E-2</v>
      </c>
      <c r="R63" s="110">
        <v>0</v>
      </c>
    </row>
    <row r="64" spans="2:18" ht="15.75" thickBot="1" x14ac:dyDescent="0.3">
      <c r="B64" s="151" t="s">
        <v>196</v>
      </c>
      <c r="C64" s="152"/>
      <c r="D64" s="152"/>
      <c r="E64" s="152"/>
      <c r="F64" s="152"/>
      <c r="G64" s="152"/>
      <c r="H64" s="152"/>
      <c r="I64" s="153"/>
      <c r="K64" s="91" t="s">
        <v>186</v>
      </c>
      <c r="L64" s="89">
        <v>1925</v>
      </c>
      <c r="M64" s="110">
        <v>4.4999999999999998E-2</v>
      </c>
      <c r="N64" s="110">
        <v>4.4999999999999998E-2</v>
      </c>
      <c r="O64" s="110">
        <v>3.5000000000000003E-2</v>
      </c>
      <c r="P64" s="110">
        <v>3.0000000000000002E-2</v>
      </c>
      <c r="Q64" s="110">
        <v>3.0000000000000002E-2</v>
      </c>
      <c r="R64" s="110">
        <v>0.02</v>
      </c>
    </row>
    <row r="65" spans="2:18" x14ac:dyDescent="0.25">
      <c r="B65" s="241" t="s">
        <v>183</v>
      </c>
      <c r="C65" s="242"/>
      <c r="D65" s="116" t="s">
        <v>184</v>
      </c>
      <c r="E65" s="117"/>
      <c r="F65" s="117"/>
      <c r="G65" s="117"/>
      <c r="H65" s="117"/>
      <c r="I65" s="118"/>
      <c r="K65" s="91" t="s">
        <v>186</v>
      </c>
      <c r="L65" s="89">
        <v>2046</v>
      </c>
      <c r="M65" s="110">
        <v>0.06</v>
      </c>
      <c r="N65" s="110">
        <v>0.06</v>
      </c>
      <c r="O65" s="110">
        <v>0.05</v>
      </c>
      <c r="P65" s="110">
        <v>4.5000000000000005E-2</v>
      </c>
      <c r="Q65" s="110">
        <v>4.5000000000000005E-2</v>
      </c>
      <c r="R65" s="110">
        <v>4.5000000000000005E-2</v>
      </c>
    </row>
    <row r="66" spans="2:18" x14ac:dyDescent="0.25">
      <c r="B66" s="243"/>
      <c r="C66" s="244" t="s">
        <v>191</v>
      </c>
      <c r="D66" s="106">
        <v>0</v>
      </c>
      <c r="E66" s="107">
        <v>1</v>
      </c>
      <c r="F66" s="107">
        <v>2</v>
      </c>
      <c r="G66" s="107">
        <v>3</v>
      </c>
      <c r="H66" s="107">
        <v>4</v>
      </c>
      <c r="I66" s="108" t="s">
        <v>185</v>
      </c>
      <c r="K66" s="91" t="s">
        <v>186</v>
      </c>
      <c r="L66" s="89">
        <v>2177</v>
      </c>
      <c r="M66" s="110">
        <v>0.08</v>
      </c>
      <c r="N66" s="110">
        <v>7.0000000000000007E-2</v>
      </c>
      <c r="O66" s="110">
        <v>7.0000000000000007E-2</v>
      </c>
      <c r="P66" s="110">
        <v>6.5000000000000002E-2</v>
      </c>
      <c r="Q66" s="110">
        <v>5.5E-2</v>
      </c>
      <c r="R66" s="110">
        <v>5.5E-2</v>
      </c>
    </row>
    <row r="67" spans="2:18" x14ac:dyDescent="0.25">
      <c r="B67" s="91" t="s">
        <v>186</v>
      </c>
      <c r="C67" s="89">
        <v>1724</v>
      </c>
      <c r="D67" s="97">
        <v>0</v>
      </c>
      <c r="E67" s="97">
        <v>0</v>
      </c>
      <c r="F67" s="97">
        <v>0</v>
      </c>
      <c r="G67" s="97">
        <v>0</v>
      </c>
      <c r="H67" s="97">
        <v>0</v>
      </c>
      <c r="I67" s="97">
        <v>0</v>
      </c>
      <c r="K67" s="91" t="s">
        <v>186</v>
      </c>
      <c r="L67" s="89">
        <v>2278</v>
      </c>
      <c r="M67" s="110">
        <v>0.1</v>
      </c>
      <c r="N67" s="110">
        <v>0.09</v>
      </c>
      <c r="O67" s="110">
        <v>0.08</v>
      </c>
      <c r="P67" s="110">
        <v>7.4999999999999997E-2</v>
      </c>
      <c r="Q67" s="110">
        <v>7.4999999999999997E-2</v>
      </c>
      <c r="R67" s="110">
        <v>7.4999999999999997E-2</v>
      </c>
    </row>
    <row r="68" spans="2:18" x14ac:dyDescent="0.25">
      <c r="B68" s="91" t="s">
        <v>186</v>
      </c>
      <c r="C68" s="89">
        <v>1875</v>
      </c>
      <c r="D68" s="110">
        <v>0.02</v>
      </c>
      <c r="E68" s="110">
        <v>0</v>
      </c>
      <c r="F68" s="110">
        <v>0</v>
      </c>
      <c r="G68" s="110">
        <v>0</v>
      </c>
      <c r="H68" s="110">
        <v>0</v>
      </c>
      <c r="I68" s="110">
        <v>0</v>
      </c>
      <c r="K68" s="91" t="s">
        <v>186</v>
      </c>
      <c r="L68" s="89">
        <v>2439</v>
      </c>
      <c r="M68" s="110">
        <v>0.12</v>
      </c>
      <c r="N68" s="110">
        <v>0.11</v>
      </c>
      <c r="O68" s="110">
        <v>0.1</v>
      </c>
      <c r="P68" s="110">
        <v>9.5000000000000001E-2</v>
      </c>
      <c r="Q68" s="110">
        <v>8.4999999999999992E-2</v>
      </c>
      <c r="R68" s="110">
        <v>8.4999999999999992E-2</v>
      </c>
    </row>
    <row r="69" spans="2:18" x14ac:dyDescent="0.25">
      <c r="B69" s="91" t="s">
        <v>186</v>
      </c>
      <c r="C69" s="89">
        <v>1940</v>
      </c>
      <c r="D69" s="110">
        <v>0.03</v>
      </c>
      <c r="E69" s="110">
        <v>0.02</v>
      </c>
      <c r="F69" s="110">
        <v>0.02</v>
      </c>
      <c r="G69" s="110">
        <v>1.4999999999999999E-2</v>
      </c>
      <c r="H69" s="110">
        <v>0</v>
      </c>
      <c r="I69" s="110">
        <v>0</v>
      </c>
      <c r="K69" s="91" t="s">
        <v>186</v>
      </c>
      <c r="L69" s="89">
        <v>2520</v>
      </c>
      <c r="M69" s="110">
        <v>0.13</v>
      </c>
      <c r="N69" s="110">
        <v>0.12</v>
      </c>
      <c r="O69" s="110">
        <v>0.12</v>
      </c>
      <c r="P69" s="110">
        <v>0.11499999999999999</v>
      </c>
      <c r="Q69" s="110">
        <v>0.105</v>
      </c>
      <c r="R69" s="110">
        <v>0.105</v>
      </c>
    </row>
    <row r="70" spans="2:18" x14ac:dyDescent="0.25">
      <c r="B70" s="91" t="s">
        <v>186</v>
      </c>
      <c r="C70" s="89">
        <v>2303</v>
      </c>
      <c r="D70" s="110">
        <v>0.04</v>
      </c>
      <c r="E70" s="110">
        <v>0.04</v>
      </c>
      <c r="F70" s="110">
        <v>0.03</v>
      </c>
      <c r="G70" s="110">
        <v>2.4999999999999998E-2</v>
      </c>
      <c r="H70" s="110">
        <v>1.4999999999999999E-2</v>
      </c>
      <c r="I70" s="110">
        <v>1.4999999999999999E-2</v>
      </c>
      <c r="K70" s="91" t="s">
        <v>186</v>
      </c>
      <c r="L70" s="89">
        <v>2621</v>
      </c>
      <c r="M70" s="110">
        <v>0.14000000000000001</v>
      </c>
      <c r="N70" s="110">
        <v>0.13</v>
      </c>
      <c r="O70" s="110">
        <v>0.13</v>
      </c>
      <c r="P70" s="110">
        <v>0.125</v>
      </c>
      <c r="Q70" s="110">
        <v>0.11499999999999999</v>
      </c>
      <c r="R70" s="110">
        <v>0.11499999999999999</v>
      </c>
    </row>
    <row r="71" spans="2:18" x14ac:dyDescent="0.25">
      <c r="B71" s="91" t="s">
        <v>186</v>
      </c>
      <c r="C71" s="89">
        <v>2480</v>
      </c>
      <c r="D71" s="110">
        <v>0.05</v>
      </c>
      <c r="E71" s="110">
        <v>0.05</v>
      </c>
      <c r="F71" s="110">
        <v>0.04</v>
      </c>
      <c r="G71" s="110">
        <v>3.5000000000000003E-2</v>
      </c>
      <c r="H71" s="110">
        <v>2.4999999999999998E-2</v>
      </c>
      <c r="I71" s="110">
        <v>2.4999999999999998E-2</v>
      </c>
      <c r="K71" s="91" t="s">
        <v>186</v>
      </c>
      <c r="L71" s="89">
        <v>2883</v>
      </c>
      <c r="M71" s="110">
        <v>0.15</v>
      </c>
      <c r="N71" s="110">
        <v>0.14000000000000001</v>
      </c>
      <c r="O71" s="110">
        <v>0.14000000000000001</v>
      </c>
      <c r="P71" s="110">
        <v>0.13500000000000001</v>
      </c>
      <c r="Q71" s="110">
        <v>0.125</v>
      </c>
      <c r="R71" s="110">
        <v>0.125</v>
      </c>
    </row>
    <row r="72" spans="2:18" x14ac:dyDescent="0.25">
      <c r="B72" s="91" t="s">
        <v>186</v>
      </c>
      <c r="C72" s="89">
        <v>2722</v>
      </c>
      <c r="D72" s="110">
        <v>7.0000000000000007E-2</v>
      </c>
      <c r="E72" s="110">
        <v>7.0000000000000007E-2</v>
      </c>
      <c r="F72" s="110">
        <v>0.06</v>
      </c>
      <c r="G72" s="110">
        <v>5.5E-2</v>
      </c>
      <c r="H72" s="110">
        <v>5.5E-2</v>
      </c>
      <c r="I72" s="110">
        <v>4.5000000000000005E-2</v>
      </c>
      <c r="K72" s="91" t="s">
        <v>186</v>
      </c>
      <c r="L72" s="89">
        <v>3195</v>
      </c>
      <c r="M72" s="110">
        <v>0.16</v>
      </c>
      <c r="N72" s="110">
        <v>0.15</v>
      </c>
      <c r="O72" s="110">
        <v>0.15</v>
      </c>
      <c r="P72" s="110">
        <v>0.14499999999999999</v>
      </c>
      <c r="Q72" s="110">
        <v>0.13500000000000001</v>
      </c>
      <c r="R72" s="110">
        <v>0.13500000000000001</v>
      </c>
    </row>
    <row r="73" spans="2:18" x14ac:dyDescent="0.25">
      <c r="B73" s="91" t="s">
        <v>186</v>
      </c>
      <c r="C73" s="89">
        <v>2923</v>
      </c>
      <c r="D73" s="110">
        <v>0.08</v>
      </c>
      <c r="E73" s="110">
        <v>0.08</v>
      </c>
      <c r="F73" s="110">
        <v>7.0000000000000007E-2</v>
      </c>
      <c r="G73" s="110">
        <v>6.5000000000000002E-2</v>
      </c>
      <c r="H73" s="110">
        <v>6.5000000000000002E-2</v>
      </c>
      <c r="I73" s="110">
        <v>5.5E-2</v>
      </c>
      <c r="K73" s="91" t="s">
        <v>186</v>
      </c>
      <c r="L73" s="89">
        <v>3528</v>
      </c>
      <c r="M73" s="110">
        <v>0.17</v>
      </c>
      <c r="N73" s="110">
        <v>0.16</v>
      </c>
      <c r="O73" s="110">
        <v>0.16</v>
      </c>
      <c r="P73" s="110">
        <v>0.155</v>
      </c>
      <c r="Q73" s="110">
        <v>0.14499999999999999</v>
      </c>
      <c r="R73" s="110">
        <v>0.14499999999999999</v>
      </c>
    </row>
    <row r="74" spans="2:18" x14ac:dyDescent="0.25">
      <c r="B74" s="91" t="s">
        <v>186</v>
      </c>
      <c r="C74" s="89">
        <v>3135</v>
      </c>
      <c r="D74" s="110">
        <v>9.5000000000000001E-2</v>
      </c>
      <c r="E74" s="110">
        <v>9.5000000000000001E-2</v>
      </c>
      <c r="F74" s="110">
        <v>8.5000000000000006E-2</v>
      </c>
      <c r="G74" s="110">
        <v>0.08</v>
      </c>
      <c r="H74" s="110">
        <v>0.08</v>
      </c>
      <c r="I74" s="110">
        <v>6.9999999999999993E-2</v>
      </c>
      <c r="K74" s="91" t="s">
        <v>186</v>
      </c>
      <c r="L74" s="89">
        <v>3659</v>
      </c>
      <c r="M74" s="110">
        <v>0.18</v>
      </c>
      <c r="N74" s="110">
        <v>0.17</v>
      </c>
      <c r="O74" s="110">
        <v>0.17</v>
      </c>
      <c r="P74" s="110">
        <v>0.16500000000000001</v>
      </c>
      <c r="Q74" s="110">
        <v>0.16500000000000001</v>
      </c>
      <c r="R74" s="110">
        <v>0.155</v>
      </c>
    </row>
    <row r="75" spans="2:18" x14ac:dyDescent="0.25">
      <c r="B75" s="91" t="s">
        <v>186</v>
      </c>
      <c r="C75" s="89">
        <v>3301</v>
      </c>
      <c r="D75" s="110">
        <v>0.105</v>
      </c>
      <c r="E75" s="110">
        <v>0.105</v>
      </c>
      <c r="F75" s="110">
        <v>9.5000000000000001E-2</v>
      </c>
      <c r="G75" s="110">
        <v>0.09</v>
      </c>
      <c r="H75" s="110">
        <v>0.09</v>
      </c>
      <c r="I75" s="110">
        <v>0.09</v>
      </c>
      <c r="K75" s="91" t="s">
        <v>186</v>
      </c>
      <c r="L75" s="89">
        <v>3871</v>
      </c>
      <c r="M75" s="110">
        <v>0.19</v>
      </c>
      <c r="N75" s="110">
        <v>0.18</v>
      </c>
      <c r="O75" s="110">
        <v>0.18</v>
      </c>
      <c r="P75" s="110">
        <v>0.17499999999999999</v>
      </c>
      <c r="Q75" s="110">
        <v>0.17499999999999999</v>
      </c>
      <c r="R75" s="110">
        <v>0.16500000000000001</v>
      </c>
    </row>
    <row r="76" spans="2:18" x14ac:dyDescent="0.25">
      <c r="B76" s="91" t="s">
        <v>186</v>
      </c>
      <c r="C76" s="115">
        <v>3457</v>
      </c>
      <c r="D76" s="96">
        <v>0.12</v>
      </c>
      <c r="E76" s="110">
        <v>0.12</v>
      </c>
      <c r="F76" s="110">
        <v>0.11</v>
      </c>
      <c r="G76" s="110">
        <v>0.105</v>
      </c>
      <c r="H76" s="110">
        <v>0.105</v>
      </c>
      <c r="I76" s="110">
        <v>0.105</v>
      </c>
      <c r="K76" s="91" t="s">
        <v>186</v>
      </c>
      <c r="L76" s="89">
        <v>4284</v>
      </c>
      <c r="M76" s="110">
        <v>0.2</v>
      </c>
      <c r="N76" s="110">
        <v>0.19</v>
      </c>
      <c r="O76" s="110">
        <v>0.19</v>
      </c>
      <c r="P76" s="110">
        <v>0.185</v>
      </c>
      <c r="Q76" s="110">
        <v>0.185</v>
      </c>
      <c r="R76" s="110">
        <v>0.17499999999999999</v>
      </c>
    </row>
    <row r="77" spans="2:18" x14ac:dyDescent="0.25">
      <c r="B77" s="91" t="s">
        <v>186</v>
      </c>
      <c r="C77" s="89">
        <v>3558</v>
      </c>
      <c r="D77" s="110">
        <v>0.13</v>
      </c>
      <c r="E77" s="110">
        <v>0.13</v>
      </c>
      <c r="F77" s="110">
        <v>0.13</v>
      </c>
      <c r="G77" s="110">
        <v>0.11499999999999999</v>
      </c>
      <c r="H77" s="110">
        <v>0.11499999999999999</v>
      </c>
      <c r="I77" s="110">
        <v>0.11499999999999999</v>
      </c>
      <c r="K77" s="91" t="s">
        <v>186</v>
      </c>
      <c r="L77" s="89">
        <v>4546</v>
      </c>
      <c r="M77" s="110">
        <v>0.21</v>
      </c>
      <c r="N77" s="110">
        <v>0.2</v>
      </c>
      <c r="O77" s="110">
        <v>0.2</v>
      </c>
      <c r="P77" s="110">
        <v>0.19500000000000001</v>
      </c>
      <c r="Q77" s="110">
        <v>0.19500000000000001</v>
      </c>
      <c r="R77" s="110">
        <v>0.19500000000000001</v>
      </c>
    </row>
    <row r="78" spans="2:18" x14ac:dyDescent="0.25">
      <c r="B78" s="91" t="s">
        <v>186</v>
      </c>
      <c r="C78" s="89">
        <v>3765</v>
      </c>
      <c r="D78" s="110">
        <v>0.14000000000000001</v>
      </c>
      <c r="E78" s="110">
        <v>0.14000000000000001</v>
      </c>
      <c r="F78" s="110">
        <v>0.14000000000000001</v>
      </c>
      <c r="G78" s="110">
        <v>0.125</v>
      </c>
      <c r="H78" s="110">
        <v>0.125</v>
      </c>
      <c r="I78" s="110">
        <v>0.125</v>
      </c>
      <c r="K78" s="91" t="s">
        <v>186</v>
      </c>
      <c r="L78" s="89">
        <v>4838</v>
      </c>
      <c r="M78" s="110">
        <v>0.22</v>
      </c>
      <c r="N78" s="110">
        <v>0.21</v>
      </c>
      <c r="O78" s="110">
        <v>0.21</v>
      </c>
      <c r="P78" s="110">
        <v>0.20499999999999999</v>
      </c>
      <c r="Q78" s="110">
        <v>0.20499999999999999</v>
      </c>
      <c r="R78" s="110">
        <v>0.20499999999999999</v>
      </c>
    </row>
    <row r="79" spans="2:18" x14ac:dyDescent="0.25">
      <c r="B79" s="91" t="s">
        <v>186</v>
      </c>
      <c r="C79" s="89">
        <v>3871</v>
      </c>
      <c r="D79" s="110">
        <v>0.15</v>
      </c>
      <c r="E79" s="110">
        <v>0.15</v>
      </c>
      <c r="F79" s="110">
        <v>0.15</v>
      </c>
      <c r="G79" s="110">
        <v>0.13500000000000001</v>
      </c>
      <c r="H79" s="110">
        <v>0.13500000000000001</v>
      </c>
      <c r="I79" s="110">
        <v>0.13500000000000001</v>
      </c>
      <c r="K79" s="91" t="s">
        <v>186</v>
      </c>
      <c r="L79" s="89">
        <v>5121</v>
      </c>
      <c r="M79" s="110">
        <v>0.23</v>
      </c>
      <c r="N79" s="110">
        <v>0.22</v>
      </c>
      <c r="O79" s="110">
        <v>0.22</v>
      </c>
      <c r="P79" s="110">
        <v>0.215</v>
      </c>
      <c r="Q79" s="110">
        <v>0.215</v>
      </c>
      <c r="R79" s="110">
        <v>0.215</v>
      </c>
    </row>
    <row r="80" spans="2:18" x14ac:dyDescent="0.25">
      <c r="B80" s="91" t="s">
        <v>186</v>
      </c>
      <c r="C80" s="89">
        <v>4183</v>
      </c>
      <c r="D80" s="110">
        <v>0.16</v>
      </c>
      <c r="E80" s="110">
        <v>0.16</v>
      </c>
      <c r="F80" s="110">
        <v>0.16</v>
      </c>
      <c r="G80" s="110">
        <v>0.14499999999999999</v>
      </c>
      <c r="H80" s="110">
        <v>0.14499999999999999</v>
      </c>
      <c r="I80" s="110">
        <v>0.14499999999999999</v>
      </c>
      <c r="K80" s="91" t="s">
        <v>186</v>
      </c>
      <c r="L80" s="89">
        <v>5544</v>
      </c>
      <c r="M80" s="110">
        <v>0.24</v>
      </c>
      <c r="N80" s="110">
        <v>0.23</v>
      </c>
      <c r="O80" s="110">
        <v>0.23</v>
      </c>
      <c r="P80" s="110">
        <v>0.22500000000000001</v>
      </c>
      <c r="Q80" s="110">
        <v>0.22500000000000001</v>
      </c>
      <c r="R80" s="110">
        <v>0.22500000000000001</v>
      </c>
    </row>
    <row r="81" spans="2:18" x14ac:dyDescent="0.25">
      <c r="B81" s="91" t="s">
        <v>186</v>
      </c>
      <c r="C81" s="89">
        <v>4385</v>
      </c>
      <c r="D81" s="110">
        <v>0.17</v>
      </c>
      <c r="E81" s="110">
        <v>0.17</v>
      </c>
      <c r="F81" s="110">
        <v>0.17</v>
      </c>
      <c r="G81" s="110">
        <v>0.155</v>
      </c>
      <c r="H81" s="110">
        <v>0.155</v>
      </c>
      <c r="I81" s="110">
        <v>0.155</v>
      </c>
      <c r="K81" s="91" t="s">
        <v>186</v>
      </c>
      <c r="L81" s="89">
        <v>5967</v>
      </c>
      <c r="M81" s="110">
        <v>0.255</v>
      </c>
      <c r="N81" s="110">
        <v>0.245</v>
      </c>
      <c r="O81" s="110">
        <v>0.245</v>
      </c>
      <c r="P81" s="110">
        <v>0.24</v>
      </c>
      <c r="Q81" s="110">
        <v>0.24</v>
      </c>
      <c r="R81" s="110">
        <v>0.24</v>
      </c>
    </row>
    <row r="82" spans="2:18" x14ac:dyDescent="0.25">
      <c r="B82" s="91" t="s">
        <v>186</v>
      </c>
      <c r="C82" s="89">
        <v>4813</v>
      </c>
      <c r="D82" s="110">
        <v>0.18</v>
      </c>
      <c r="E82" s="110">
        <v>0.18</v>
      </c>
      <c r="F82" s="110">
        <v>0.18</v>
      </c>
      <c r="G82" s="110">
        <v>0.16500000000000001</v>
      </c>
      <c r="H82" s="110">
        <v>0.16500000000000001</v>
      </c>
      <c r="I82" s="110">
        <v>0.16500000000000001</v>
      </c>
      <c r="K82" s="91" t="s">
        <v>186</v>
      </c>
      <c r="L82" s="89">
        <v>6693</v>
      </c>
      <c r="M82" s="110">
        <v>0.26500000000000001</v>
      </c>
      <c r="N82" s="110">
        <v>0.255</v>
      </c>
      <c r="O82" s="110">
        <v>0.255</v>
      </c>
      <c r="P82" s="110">
        <v>0.25</v>
      </c>
      <c r="Q82" s="110">
        <v>0.25</v>
      </c>
      <c r="R82" s="110">
        <v>0.25</v>
      </c>
    </row>
    <row r="83" spans="2:18" x14ac:dyDescent="0.25">
      <c r="B83" s="91" t="s">
        <v>186</v>
      </c>
      <c r="C83" s="89">
        <v>5232</v>
      </c>
      <c r="D83" s="110">
        <v>0.19</v>
      </c>
      <c r="E83" s="110">
        <v>0.19</v>
      </c>
      <c r="F83" s="110">
        <v>0.19</v>
      </c>
      <c r="G83" s="110">
        <v>0.17499999999999999</v>
      </c>
      <c r="H83" s="110">
        <v>0.17499999999999999</v>
      </c>
      <c r="I83" s="110">
        <v>0.17499999999999999</v>
      </c>
      <c r="K83" s="91" t="s">
        <v>186</v>
      </c>
      <c r="L83" s="89">
        <v>7157</v>
      </c>
      <c r="M83" s="110">
        <v>0.27500000000000002</v>
      </c>
      <c r="N83" s="110">
        <v>0.26500000000000001</v>
      </c>
      <c r="O83" s="110">
        <v>0.26500000000000001</v>
      </c>
      <c r="P83" s="110">
        <v>0.26</v>
      </c>
      <c r="Q83" s="110">
        <v>0.26</v>
      </c>
      <c r="R83" s="110">
        <v>0.26</v>
      </c>
    </row>
    <row r="84" spans="2:18" x14ac:dyDescent="0.25">
      <c r="B84" s="91" t="s">
        <v>186</v>
      </c>
      <c r="C84" s="89">
        <v>5438</v>
      </c>
      <c r="D84" s="110">
        <v>0.2</v>
      </c>
      <c r="E84" s="110">
        <v>0.2</v>
      </c>
      <c r="F84" s="110">
        <v>0.2</v>
      </c>
      <c r="G84" s="110">
        <v>0.19500000000000001</v>
      </c>
      <c r="H84" s="110">
        <v>0.185</v>
      </c>
      <c r="I84" s="110">
        <v>0.185</v>
      </c>
      <c r="K84" s="91" t="s">
        <v>186</v>
      </c>
      <c r="L84" s="89">
        <v>7731</v>
      </c>
      <c r="M84" s="110">
        <v>0.28499999999999998</v>
      </c>
      <c r="N84" s="110">
        <v>0.27500000000000002</v>
      </c>
      <c r="O84" s="110">
        <v>0.27500000000000002</v>
      </c>
      <c r="P84" s="110">
        <v>0.27</v>
      </c>
      <c r="Q84" s="110">
        <v>0.27</v>
      </c>
      <c r="R84" s="110">
        <v>0.27</v>
      </c>
    </row>
    <row r="85" spans="2:18" x14ac:dyDescent="0.25">
      <c r="B85" s="91" t="s">
        <v>186</v>
      </c>
      <c r="C85" s="89">
        <v>5867</v>
      </c>
      <c r="D85" s="110">
        <v>0.21</v>
      </c>
      <c r="E85" s="110">
        <v>0.21</v>
      </c>
      <c r="F85" s="110">
        <v>0.21</v>
      </c>
      <c r="G85" s="110">
        <v>0.20499999999999999</v>
      </c>
      <c r="H85" s="110">
        <v>0.19500000000000001</v>
      </c>
      <c r="I85" s="110">
        <v>0.19500000000000001</v>
      </c>
      <c r="K85" s="91" t="s">
        <v>186</v>
      </c>
      <c r="L85" s="89">
        <v>8407</v>
      </c>
      <c r="M85" s="110">
        <v>0.29499999999999998</v>
      </c>
      <c r="N85" s="110">
        <v>0.28499999999999998</v>
      </c>
      <c r="O85" s="110">
        <v>0.28499999999999998</v>
      </c>
      <c r="P85" s="110">
        <v>0.27999999999999997</v>
      </c>
      <c r="Q85" s="110">
        <v>0.27999999999999997</v>
      </c>
      <c r="R85" s="110">
        <v>0.27999999999999997</v>
      </c>
    </row>
    <row r="86" spans="2:18" x14ac:dyDescent="0.25">
      <c r="B86" s="91" t="s">
        <v>186</v>
      </c>
      <c r="C86" s="89">
        <v>6174</v>
      </c>
      <c r="D86" s="110">
        <v>0.22</v>
      </c>
      <c r="E86" s="110">
        <v>0.22</v>
      </c>
      <c r="F86" s="110">
        <v>0.22</v>
      </c>
      <c r="G86" s="110">
        <v>0.215</v>
      </c>
      <c r="H86" s="110">
        <v>0.20499999999999999</v>
      </c>
      <c r="I86" s="110">
        <v>0.20499999999999999</v>
      </c>
      <c r="K86" s="91" t="s">
        <v>186</v>
      </c>
      <c r="L86" s="89">
        <v>9183</v>
      </c>
      <c r="M86" s="110">
        <v>0.30499999999999999</v>
      </c>
      <c r="N86" s="110">
        <v>0.29499999999999998</v>
      </c>
      <c r="O86" s="110">
        <v>0.29499999999999998</v>
      </c>
      <c r="P86" s="110">
        <v>0.28999999999999998</v>
      </c>
      <c r="Q86" s="110">
        <v>0.28999999999999998</v>
      </c>
      <c r="R86" s="110">
        <v>0.28999999999999998</v>
      </c>
    </row>
    <row r="87" spans="2:18" x14ac:dyDescent="0.25">
      <c r="B87" s="91" t="s">
        <v>186</v>
      </c>
      <c r="C87" s="89">
        <v>6749</v>
      </c>
      <c r="D87" s="110">
        <v>0.23</v>
      </c>
      <c r="E87" s="110">
        <v>0.23</v>
      </c>
      <c r="F87" s="110">
        <v>0.23</v>
      </c>
      <c r="G87" s="110">
        <v>0.22500000000000001</v>
      </c>
      <c r="H87" s="110">
        <v>0.215</v>
      </c>
      <c r="I87" s="110">
        <v>0.215</v>
      </c>
      <c r="K87" s="91" t="s">
        <v>186</v>
      </c>
      <c r="L87" s="89">
        <v>9909</v>
      </c>
      <c r="M87" s="110">
        <v>0.315</v>
      </c>
      <c r="N87" s="110">
        <v>0.30499999999999999</v>
      </c>
      <c r="O87" s="110">
        <v>0.30499999999999999</v>
      </c>
      <c r="P87" s="110">
        <v>0.3</v>
      </c>
      <c r="Q87" s="110">
        <v>0.3</v>
      </c>
      <c r="R87" s="110">
        <v>0.3</v>
      </c>
    </row>
    <row r="88" spans="2:18" x14ac:dyDescent="0.25">
      <c r="B88" s="91" t="s">
        <v>186</v>
      </c>
      <c r="C88" s="89">
        <v>7268</v>
      </c>
      <c r="D88" s="110">
        <v>0.24</v>
      </c>
      <c r="E88" s="110">
        <v>0.24</v>
      </c>
      <c r="F88" s="110">
        <v>0.24</v>
      </c>
      <c r="G88" s="110">
        <v>0.23499999999999999</v>
      </c>
      <c r="H88" s="110">
        <v>0.23499999999999999</v>
      </c>
      <c r="I88" s="110">
        <v>0.22500000000000001</v>
      </c>
      <c r="K88" s="91" t="s">
        <v>186</v>
      </c>
      <c r="L88" s="89">
        <v>12398</v>
      </c>
      <c r="M88" s="110">
        <v>0.32500000000000001</v>
      </c>
      <c r="N88" s="110">
        <v>0.315</v>
      </c>
      <c r="O88" s="110">
        <v>0.315</v>
      </c>
      <c r="P88" s="110">
        <v>0.31</v>
      </c>
      <c r="Q88" s="110">
        <v>0.31</v>
      </c>
      <c r="R88" s="110">
        <v>0.31</v>
      </c>
    </row>
    <row r="89" spans="2:18" x14ac:dyDescent="0.25">
      <c r="B89" s="91" t="s">
        <v>186</v>
      </c>
      <c r="C89" s="89">
        <v>8094</v>
      </c>
      <c r="D89" s="110">
        <v>0.25</v>
      </c>
      <c r="E89" s="110">
        <v>0.25</v>
      </c>
      <c r="F89" s="110">
        <v>0.25</v>
      </c>
      <c r="G89" s="110">
        <v>0.245</v>
      </c>
      <c r="H89" s="110">
        <v>0.245</v>
      </c>
      <c r="I89" s="110">
        <v>0.23499999999999999</v>
      </c>
      <c r="K89" s="92" t="s">
        <v>194</v>
      </c>
      <c r="L89" s="98">
        <v>12398</v>
      </c>
      <c r="M89" s="114">
        <v>0.33500000000000002</v>
      </c>
      <c r="N89" s="114">
        <v>0.32500000000000001</v>
      </c>
      <c r="O89" s="114">
        <v>0.32500000000000001</v>
      </c>
      <c r="P89" s="114">
        <v>0.32</v>
      </c>
      <c r="Q89" s="114">
        <v>0.32</v>
      </c>
      <c r="R89" s="114">
        <v>0.32</v>
      </c>
    </row>
    <row r="90" spans="2:18" x14ac:dyDescent="0.25">
      <c r="B90" s="91" t="s">
        <v>186</v>
      </c>
      <c r="C90" s="89">
        <v>9032</v>
      </c>
      <c r="D90" s="110">
        <v>0.26</v>
      </c>
      <c r="E90" s="110">
        <v>0.26</v>
      </c>
      <c r="F90" s="110">
        <v>0.26</v>
      </c>
      <c r="G90" s="110">
        <v>0.255</v>
      </c>
      <c r="H90" s="110">
        <v>0.255</v>
      </c>
      <c r="I90" s="110">
        <v>0.245</v>
      </c>
    </row>
    <row r="91" spans="2:18" x14ac:dyDescent="0.25">
      <c r="B91" s="91" t="s">
        <v>186</v>
      </c>
      <c r="C91" s="89">
        <v>10070</v>
      </c>
      <c r="D91" s="110">
        <v>0.27</v>
      </c>
      <c r="E91" s="110">
        <v>0.27</v>
      </c>
      <c r="F91" s="110">
        <v>0.27</v>
      </c>
      <c r="G91" s="110">
        <v>0.26500000000000001</v>
      </c>
      <c r="H91" s="110">
        <v>0.26500000000000001</v>
      </c>
      <c r="I91" s="110">
        <v>0.255</v>
      </c>
    </row>
    <row r="92" spans="2:18" x14ac:dyDescent="0.25">
      <c r="B92" s="91" t="s">
        <v>186</v>
      </c>
      <c r="C92" s="89">
        <v>11108</v>
      </c>
      <c r="D92" s="110">
        <v>0.28000000000000003</v>
      </c>
      <c r="E92" s="110">
        <v>0.28000000000000003</v>
      </c>
      <c r="F92" s="110">
        <v>0.28000000000000003</v>
      </c>
      <c r="G92" s="110">
        <v>0.27500000000000002</v>
      </c>
      <c r="H92" s="110">
        <v>0.27500000000000002</v>
      </c>
      <c r="I92" s="110">
        <v>0.26500000000000001</v>
      </c>
    </row>
    <row r="93" spans="2:18" x14ac:dyDescent="0.25">
      <c r="B93" s="91" t="s">
        <v>186</v>
      </c>
      <c r="C93" s="89">
        <v>12802</v>
      </c>
      <c r="D93" s="110">
        <v>0.29499999999999998</v>
      </c>
      <c r="E93" s="110">
        <v>0.29499999999999998</v>
      </c>
      <c r="F93" s="110">
        <v>0.29499999999999998</v>
      </c>
      <c r="G93" s="110">
        <v>0.28999999999999998</v>
      </c>
      <c r="H93" s="110">
        <v>0.28999999999999998</v>
      </c>
      <c r="I93" s="110">
        <v>0.27999999999999997</v>
      </c>
    </row>
    <row r="94" spans="2:18" x14ac:dyDescent="0.25">
      <c r="B94" s="92" t="s">
        <v>194</v>
      </c>
      <c r="C94" s="98">
        <v>12802</v>
      </c>
      <c r="D94" s="114">
        <v>0.30499999999999999</v>
      </c>
      <c r="E94" s="114">
        <v>0.30499999999999999</v>
      </c>
      <c r="F94" s="114">
        <v>0.30499999999999999</v>
      </c>
      <c r="G94" s="114">
        <v>0.3</v>
      </c>
      <c r="H94" s="114">
        <v>0.3</v>
      </c>
      <c r="I94" s="114">
        <v>0.28999999999999998</v>
      </c>
    </row>
    <row r="95" spans="2:18" ht="15.75" thickBot="1" x14ac:dyDescent="0.3">
      <c r="B95" s="93"/>
      <c r="C95" s="89"/>
      <c r="D95" s="95"/>
      <c r="E95" s="105"/>
      <c r="F95" s="105"/>
      <c r="G95" s="105"/>
      <c r="H95" s="105"/>
      <c r="I95" s="105"/>
    </row>
    <row r="96" spans="2:18" x14ac:dyDescent="0.25">
      <c r="B96" s="251" t="s">
        <v>180</v>
      </c>
      <c r="C96" s="252"/>
      <c r="D96" s="252"/>
      <c r="E96" s="252"/>
      <c r="F96" s="252"/>
      <c r="G96" s="252"/>
      <c r="H96" s="252"/>
      <c r="I96" s="253"/>
    </row>
    <row r="97" spans="2:9" ht="15.75" thickBot="1" x14ac:dyDescent="0.3">
      <c r="B97" s="160" t="s">
        <v>197</v>
      </c>
      <c r="C97" s="161"/>
      <c r="D97" s="161"/>
      <c r="E97" s="161"/>
      <c r="F97" s="161"/>
      <c r="G97" s="161"/>
      <c r="H97" s="161"/>
      <c r="I97" s="162"/>
    </row>
    <row r="98" spans="2:9" ht="15.75" thickBot="1" x14ac:dyDescent="0.3">
      <c r="B98" s="163" t="s">
        <v>198</v>
      </c>
      <c r="C98" s="164"/>
      <c r="D98" s="164"/>
      <c r="E98" s="164"/>
      <c r="F98" s="164"/>
      <c r="G98" s="164"/>
      <c r="H98" s="164"/>
      <c r="I98" s="165"/>
    </row>
    <row r="99" spans="2:9" x14ac:dyDescent="0.25">
      <c r="B99" s="241" t="s">
        <v>183</v>
      </c>
      <c r="C99" s="242"/>
      <c r="D99" s="116" t="s">
        <v>184</v>
      </c>
      <c r="E99" s="117"/>
      <c r="F99" s="117"/>
      <c r="G99" s="117"/>
      <c r="H99" s="117"/>
      <c r="I99" s="118"/>
    </row>
    <row r="100" spans="2:9" x14ac:dyDescent="0.25">
      <c r="B100" s="243"/>
      <c r="C100" s="244" t="s">
        <v>191</v>
      </c>
      <c r="D100" s="106">
        <v>0</v>
      </c>
      <c r="E100" s="107">
        <v>1</v>
      </c>
      <c r="F100" s="107">
        <v>2</v>
      </c>
      <c r="G100" s="107">
        <v>3</v>
      </c>
      <c r="H100" s="107">
        <v>4</v>
      </c>
      <c r="I100" s="108" t="s">
        <v>185</v>
      </c>
    </row>
    <row r="101" spans="2:9" x14ac:dyDescent="0.25">
      <c r="B101" s="99" t="s">
        <v>186</v>
      </c>
      <c r="C101" s="94">
        <v>1391</v>
      </c>
      <c r="D101" s="97">
        <v>0</v>
      </c>
      <c r="E101" s="97">
        <v>0</v>
      </c>
      <c r="F101" s="97">
        <v>0</v>
      </c>
      <c r="G101" s="97">
        <v>0</v>
      </c>
      <c r="H101" s="97">
        <v>0</v>
      </c>
      <c r="I101" s="97">
        <v>0</v>
      </c>
    </row>
    <row r="102" spans="2:9" x14ac:dyDescent="0.25">
      <c r="B102" s="91" t="s">
        <v>186</v>
      </c>
      <c r="C102" s="89">
        <v>1431</v>
      </c>
      <c r="D102" s="110">
        <v>0.02</v>
      </c>
      <c r="E102" s="110">
        <v>0.02</v>
      </c>
      <c r="F102" s="110">
        <v>0</v>
      </c>
      <c r="G102" s="110">
        <v>0</v>
      </c>
      <c r="H102" s="110">
        <v>0</v>
      </c>
      <c r="I102" s="110">
        <v>0</v>
      </c>
    </row>
    <row r="103" spans="2:9" x14ac:dyDescent="0.25">
      <c r="B103" s="91" t="s">
        <v>186</v>
      </c>
      <c r="C103" s="89">
        <v>1613</v>
      </c>
      <c r="D103" s="110">
        <v>0.03</v>
      </c>
      <c r="E103" s="110">
        <v>0.03</v>
      </c>
      <c r="F103" s="110">
        <v>0.02</v>
      </c>
      <c r="G103" s="110">
        <v>1.4999999999999999E-2</v>
      </c>
      <c r="H103" s="110">
        <v>1.4999999999999999E-2</v>
      </c>
      <c r="I103" s="110">
        <v>0</v>
      </c>
    </row>
    <row r="104" spans="2:9" x14ac:dyDescent="0.25">
      <c r="B104" s="91" t="s">
        <v>186</v>
      </c>
      <c r="C104" s="89">
        <v>1925</v>
      </c>
      <c r="D104" s="110">
        <v>4.4999999999999998E-2</v>
      </c>
      <c r="E104" s="110">
        <v>4.4999999999999998E-2</v>
      </c>
      <c r="F104" s="110">
        <v>3.5000000000000003E-2</v>
      </c>
      <c r="G104" s="110">
        <v>3.0000000000000002E-2</v>
      </c>
      <c r="H104" s="110">
        <v>3.0000000000000002E-2</v>
      </c>
      <c r="I104" s="110">
        <v>0.02</v>
      </c>
    </row>
    <row r="105" spans="2:9" x14ac:dyDescent="0.25">
      <c r="B105" s="91" t="s">
        <v>186</v>
      </c>
      <c r="C105" s="89">
        <v>2046</v>
      </c>
      <c r="D105" s="110">
        <v>0.06</v>
      </c>
      <c r="E105" s="110">
        <v>0.06</v>
      </c>
      <c r="F105" s="110">
        <v>0.05</v>
      </c>
      <c r="G105" s="110">
        <v>4.5000000000000005E-2</v>
      </c>
      <c r="H105" s="110">
        <v>4.5000000000000005E-2</v>
      </c>
      <c r="I105" s="110">
        <v>4.5000000000000005E-2</v>
      </c>
    </row>
    <row r="106" spans="2:9" x14ac:dyDescent="0.25">
      <c r="B106" s="91" t="s">
        <v>186</v>
      </c>
      <c r="C106" s="89">
        <v>2177</v>
      </c>
      <c r="D106" s="110">
        <v>0.08</v>
      </c>
      <c r="E106" s="110">
        <v>7.0000000000000007E-2</v>
      </c>
      <c r="F106" s="110">
        <v>7.0000000000000007E-2</v>
      </c>
      <c r="G106" s="110">
        <v>6.5000000000000002E-2</v>
      </c>
      <c r="H106" s="110">
        <v>5.5E-2</v>
      </c>
      <c r="I106" s="110">
        <v>5.5E-2</v>
      </c>
    </row>
    <row r="107" spans="2:9" x14ac:dyDescent="0.25">
      <c r="B107" s="91" t="s">
        <v>186</v>
      </c>
      <c r="C107" s="89">
        <v>2278</v>
      </c>
      <c r="D107" s="110">
        <v>0.1</v>
      </c>
      <c r="E107" s="110">
        <v>0.09</v>
      </c>
      <c r="F107" s="110">
        <v>0.08</v>
      </c>
      <c r="G107" s="110">
        <v>7.4999999999999997E-2</v>
      </c>
      <c r="H107" s="110">
        <v>7.4999999999999997E-2</v>
      </c>
      <c r="I107" s="110">
        <v>7.4999999999999997E-2</v>
      </c>
    </row>
    <row r="108" spans="2:9" x14ac:dyDescent="0.25">
      <c r="B108" s="91" t="s">
        <v>186</v>
      </c>
      <c r="C108" s="89">
        <v>2439</v>
      </c>
      <c r="D108" s="110">
        <v>0.12</v>
      </c>
      <c r="E108" s="110">
        <v>0.11</v>
      </c>
      <c r="F108" s="110">
        <v>0.1</v>
      </c>
      <c r="G108" s="110">
        <v>9.5000000000000001E-2</v>
      </c>
      <c r="H108" s="110">
        <v>8.4999999999999992E-2</v>
      </c>
      <c r="I108" s="110">
        <v>8.4999999999999992E-2</v>
      </c>
    </row>
    <row r="109" spans="2:9" x14ac:dyDescent="0.25">
      <c r="B109" s="91" t="s">
        <v>186</v>
      </c>
      <c r="C109" s="89">
        <v>2520</v>
      </c>
      <c r="D109" s="110">
        <v>0.13</v>
      </c>
      <c r="E109" s="110">
        <v>0.12</v>
      </c>
      <c r="F109" s="110">
        <v>0.12</v>
      </c>
      <c r="G109" s="110">
        <v>0.11499999999999999</v>
      </c>
      <c r="H109" s="110">
        <v>0.105</v>
      </c>
      <c r="I109" s="110">
        <v>0.105</v>
      </c>
    </row>
    <row r="110" spans="2:9" x14ac:dyDescent="0.25">
      <c r="B110" s="91" t="s">
        <v>186</v>
      </c>
      <c r="C110" s="89">
        <v>2621</v>
      </c>
      <c r="D110" s="110">
        <v>0.14000000000000001</v>
      </c>
      <c r="E110" s="110">
        <v>0.13</v>
      </c>
      <c r="F110" s="110">
        <v>0.13</v>
      </c>
      <c r="G110" s="110">
        <v>0.125</v>
      </c>
      <c r="H110" s="110">
        <v>0.11499999999999999</v>
      </c>
      <c r="I110" s="110">
        <v>0.11499999999999999</v>
      </c>
    </row>
    <row r="111" spans="2:9" x14ac:dyDescent="0.25">
      <c r="B111" s="91" t="s">
        <v>186</v>
      </c>
      <c r="C111" s="89">
        <v>2883</v>
      </c>
      <c r="D111" s="110">
        <v>0.15</v>
      </c>
      <c r="E111" s="110">
        <v>0.14000000000000001</v>
      </c>
      <c r="F111" s="110">
        <v>0.14000000000000001</v>
      </c>
      <c r="G111" s="110">
        <v>0.13500000000000001</v>
      </c>
      <c r="H111" s="110">
        <v>0.125</v>
      </c>
      <c r="I111" s="110">
        <v>0.125</v>
      </c>
    </row>
    <row r="112" spans="2:9" x14ac:dyDescent="0.25">
      <c r="B112" s="91" t="s">
        <v>186</v>
      </c>
      <c r="C112" s="89">
        <v>3195</v>
      </c>
      <c r="D112" s="110">
        <v>0.16</v>
      </c>
      <c r="E112" s="110">
        <v>0.15</v>
      </c>
      <c r="F112" s="110">
        <v>0.15</v>
      </c>
      <c r="G112" s="110">
        <v>0.14499999999999999</v>
      </c>
      <c r="H112" s="110">
        <v>0.13500000000000001</v>
      </c>
      <c r="I112" s="110">
        <v>0.13500000000000001</v>
      </c>
    </row>
    <row r="113" spans="2:9" x14ac:dyDescent="0.25">
      <c r="B113" s="91" t="s">
        <v>186</v>
      </c>
      <c r="C113" s="89">
        <v>3528</v>
      </c>
      <c r="D113" s="110">
        <v>0.17</v>
      </c>
      <c r="E113" s="110">
        <v>0.16</v>
      </c>
      <c r="F113" s="110">
        <v>0.16</v>
      </c>
      <c r="G113" s="110">
        <v>0.155</v>
      </c>
      <c r="H113" s="110">
        <v>0.14499999999999999</v>
      </c>
      <c r="I113" s="110">
        <v>0.14499999999999999</v>
      </c>
    </row>
    <row r="114" spans="2:9" x14ac:dyDescent="0.25">
      <c r="B114" s="91" t="s">
        <v>186</v>
      </c>
      <c r="C114" s="89">
        <v>3659</v>
      </c>
      <c r="D114" s="110">
        <v>0.18</v>
      </c>
      <c r="E114" s="110">
        <v>0.17</v>
      </c>
      <c r="F114" s="110">
        <v>0.17</v>
      </c>
      <c r="G114" s="110">
        <v>0.16500000000000001</v>
      </c>
      <c r="H114" s="110">
        <v>0.16500000000000001</v>
      </c>
      <c r="I114" s="110">
        <v>0.155</v>
      </c>
    </row>
    <row r="115" spans="2:9" x14ac:dyDescent="0.25">
      <c r="B115" s="91" t="s">
        <v>186</v>
      </c>
      <c r="C115" s="89">
        <v>3871</v>
      </c>
      <c r="D115" s="110">
        <v>0.19</v>
      </c>
      <c r="E115" s="110">
        <v>0.18</v>
      </c>
      <c r="F115" s="110">
        <v>0.18</v>
      </c>
      <c r="G115" s="110">
        <v>0.17499999999999999</v>
      </c>
      <c r="H115" s="110">
        <v>0.17499999999999999</v>
      </c>
      <c r="I115" s="110">
        <v>0.16500000000000001</v>
      </c>
    </row>
    <row r="116" spans="2:9" x14ac:dyDescent="0.25">
      <c r="B116" s="91" t="s">
        <v>186</v>
      </c>
      <c r="C116" s="89">
        <v>4284</v>
      </c>
      <c r="D116" s="110">
        <v>0.2</v>
      </c>
      <c r="E116" s="110">
        <v>0.19</v>
      </c>
      <c r="F116" s="110">
        <v>0.19</v>
      </c>
      <c r="G116" s="110">
        <v>0.185</v>
      </c>
      <c r="H116" s="110">
        <v>0.185</v>
      </c>
      <c r="I116" s="110">
        <v>0.17499999999999999</v>
      </c>
    </row>
    <row r="117" spans="2:9" x14ac:dyDescent="0.25">
      <c r="B117" s="91" t="s">
        <v>186</v>
      </c>
      <c r="C117" s="89">
        <v>4546</v>
      </c>
      <c r="D117" s="110">
        <v>0.21</v>
      </c>
      <c r="E117" s="110">
        <v>0.2</v>
      </c>
      <c r="F117" s="110">
        <v>0.2</v>
      </c>
      <c r="G117" s="110">
        <v>0.19500000000000001</v>
      </c>
      <c r="H117" s="110">
        <v>0.19500000000000001</v>
      </c>
      <c r="I117" s="110">
        <v>0.19500000000000001</v>
      </c>
    </row>
    <row r="118" spans="2:9" x14ac:dyDescent="0.25">
      <c r="B118" s="91" t="s">
        <v>186</v>
      </c>
      <c r="C118" s="89">
        <v>4838</v>
      </c>
      <c r="D118" s="110">
        <v>0.22</v>
      </c>
      <c r="E118" s="110">
        <v>0.21</v>
      </c>
      <c r="F118" s="110">
        <v>0.21</v>
      </c>
      <c r="G118" s="110">
        <v>0.20499999999999999</v>
      </c>
      <c r="H118" s="110">
        <v>0.20499999999999999</v>
      </c>
      <c r="I118" s="110">
        <v>0.20499999999999999</v>
      </c>
    </row>
    <row r="119" spans="2:9" x14ac:dyDescent="0.25">
      <c r="B119" s="91" t="s">
        <v>186</v>
      </c>
      <c r="C119" s="89">
        <v>5121</v>
      </c>
      <c r="D119" s="110">
        <v>0.23</v>
      </c>
      <c r="E119" s="110">
        <v>0.22</v>
      </c>
      <c r="F119" s="110">
        <v>0.22</v>
      </c>
      <c r="G119" s="110">
        <v>0.215</v>
      </c>
      <c r="H119" s="110">
        <v>0.215</v>
      </c>
      <c r="I119" s="110">
        <v>0.215</v>
      </c>
    </row>
    <row r="120" spans="2:9" x14ac:dyDescent="0.25">
      <c r="B120" s="91" t="s">
        <v>186</v>
      </c>
      <c r="C120" s="89">
        <v>5544</v>
      </c>
      <c r="D120" s="110">
        <v>0.24</v>
      </c>
      <c r="E120" s="110">
        <v>0.23</v>
      </c>
      <c r="F120" s="110">
        <v>0.23</v>
      </c>
      <c r="G120" s="110">
        <v>0.22500000000000001</v>
      </c>
      <c r="H120" s="110">
        <v>0.22500000000000001</v>
      </c>
      <c r="I120" s="110">
        <v>0.22500000000000001</v>
      </c>
    </row>
    <row r="121" spans="2:9" x14ac:dyDescent="0.25">
      <c r="B121" s="91" t="s">
        <v>186</v>
      </c>
      <c r="C121" s="89">
        <v>5967</v>
      </c>
      <c r="D121" s="110">
        <v>0.255</v>
      </c>
      <c r="E121" s="110">
        <v>0.245</v>
      </c>
      <c r="F121" s="110">
        <v>0.245</v>
      </c>
      <c r="G121" s="110">
        <v>0.24</v>
      </c>
      <c r="H121" s="110">
        <v>0.24</v>
      </c>
      <c r="I121" s="110">
        <v>0.24</v>
      </c>
    </row>
    <row r="122" spans="2:9" x14ac:dyDescent="0.25">
      <c r="B122" s="91" t="s">
        <v>186</v>
      </c>
      <c r="C122" s="89">
        <v>6693</v>
      </c>
      <c r="D122" s="110">
        <v>0.26500000000000001</v>
      </c>
      <c r="E122" s="110">
        <v>0.255</v>
      </c>
      <c r="F122" s="110">
        <v>0.255</v>
      </c>
      <c r="G122" s="110">
        <v>0.25</v>
      </c>
      <c r="H122" s="110">
        <v>0.25</v>
      </c>
      <c r="I122" s="110">
        <v>0.25</v>
      </c>
    </row>
    <row r="123" spans="2:9" x14ac:dyDescent="0.25">
      <c r="B123" s="91" t="s">
        <v>186</v>
      </c>
      <c r="C123" s="89">
        <v>7157</v>
      </c>
      <c r="D123" s="110">
        <v>0.27500000000000002</v>
      </c>
      <c r="E123" s="110">
        <v>0.26500000000000001</v>
      </c>
      <c r="F123" s="110">
        <v>0.26500000000000001</v>
      </c>
      <c r="G123" s="110">
        <v>0.26</v>
      </c>
      <c r="H123" s="110">
        <v>0.26</v>
      </c>
      <c r="I123" s="110">
        <v>0.26</v>
      </c>
    </row>
    <row r="124" spans="2:9" x14ac:dyDescent="0.25">
      <c r="B124" s="91" t="s">
        <v>186</v>
      </c>
      <c r="C124" s="89">
        <v>7731</v>
      </c>
      <c r="D124" s="110">
        <v>0.28499999999999998</v>
      </c>
      <c r="E124" s="110">
        <v>0.27500000000000002</v>
      </c>
      <c r="F124" s="110">
        <v>0.27500000000000002</v>
      </c>
      <c r="G124" s="110">
        <v>0.27</v>
      </c>
      <c r="H124" s="110">
        <v>0.27</v>
      </c>
      <c r="I124" s="110">
        <v>0.27</v>
      </c>
    </row>
    <row r="125" spans="2:9" x14ac:dyDescent="0.25">
      <c r="B125" s="91" t="s">
        <v>186</v>
      </c>
      <c r="C125" s="89">
        <v>8407</v>
      </c>
      <c r="D125" s="110">
        <v>0.29499999999999998</v>
      </c>
      <c r="E125" s="110">
        <v>0.28499999999999998</v>
      </c>
      <c r="F125" s="110">
        <v>0.28499999999999998</v>
      </c>
      <c r="G125" s="110">
        <v>0.27999999999999997</v>
      </c>
      <c r="H125" s="110">
        <v>0.27999999999999997</v>
      </c>
      <c r="I125" s="110">
        <v>0.27999999999999997</v>
      </c>
    </row>
    <row r="126" spans="2:9" x14ac:dyDescent="0.25">
      <c r="B126" s="91" t="s">
        <v>186</v>
      </c>
      <c r="C126" s="89">
        <v>9183</v>
      </c>
      <c r="D126" s="110">
        <v>0.30499999999999999</v>
      </c>
      <c r="E126" s="110">
        <v>0.29499999999999998</v>
      </c>
      <c r="F126" s="110">
        <v>0.29499999999999998</v>
      </c>
      <c r="G126" s="110">
        <v>0.28999999999999998</v>
      </c>
      <c r="H126" s="110">
        <v>0.28999999999999998</v>
      </c>
      <c r="I126" s="110">
        <v>0.28999999999999998</v>
      </c>
    </row>
    <row r="127" spans="2:9" x14ac:dyDescent="0.25">
      <c r="B127" s="91" t="s">
        <v>186</v>
      </c>
      <c r="C127" s="89">
        <v>9909</v>
      </c>
      <c r="D127" s="110">
        <v>0.315</v>
      </c>
      <c r="E127" s="110">
        <v>0.30499999999999999</v>
      </c>
      <c r="F127" s="110">
        <v>0.30499999999999999</v>
      </c>
      <c r="G127" s="110">
        <v>0.3</v>
      </c>
      <c r="H127" s="110">
        <v>0.3</v>
      </c>
      <c r="I127" s="110">
        <v>0.3</v>
      </c>
    </row>
    <row r="128" spans="2:9" x14ac:dyDescent="0.25">
      <c r="B128" s="91" t="s">
        <v>186</v>
      </c>
      <c r="C128" s="89">
        <v>12398</v>
      </c>
      <c r="D128" s="110">
        <v>0.32500000000000001</v>
      </c>
      <c r="E128" s="110">
        <v>0.315</v>
      </c>
      <c r="F128" s="110">
        <v>0.315</v>
      </c>
      <c r="G128" s="110">
        <v>0.31</v>
      </c>
      <c r="H128" s="110">
        <v>0.31</v>
      </c>
      <c r="I128" s="110">
        <v>0.31</v>
      </c>
    </row>
    <row r="129" spans="2:9" x14ac:dyDescent="0.25">
      <c r="B129" s="92" t="s">
        <v>194</v>
      </c>
      <c r="C129" s="98">
        <v>12398</v>
      </c>
      <c r="D129" s="114">
        <v>0.33500000000000002</v>
      </c>
      <c r="E129" s="114">
        <v>0.32500000000000001</v>
      </c>
      <c r="F129" s="114">
        <v>0.32500000000000001</v>
      </c>
      <c r="G129" s="114">
        <v>0.32</v>
      </c>
      <c r="H129" s="114">
        <v>0.32</v>
      </c>
      <c r="I129" s="114">
        <v>0.32</v>
      </c>
    </row>
  </sheetData>
  <mergeCells count="14">
    <mergeCell ref="K59:L60"/>
    <mergeCell ref="K2:R2"/>
    <mergeCell ref="K5:L6"/>
    <mergeCell ref="K29:R29"/>
    <mergeCell ref="K32:L33"/>
    <mergeCell ref="K56:R56"/>
    <mergeCell ref="B35:C36"/>
    <mergeCell ref="B65:C66"/>
    <mergeCell ref="B99:C100"/>
    <mergeCell ref="B2:I2"/>
    <mergeCell ref="B32:I32"/>
    <mergeCell ref="B96:I96"/>
    <mergeCell ref="B62:I62"/>
    <mergeCell ref="B5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0"/>
  <sheetViews>
    <sheetView workbookViewId="0">
      <selection activeCell="C62" sqref="C62"/>
    </sheetView>
  </sheetViews>
  <sheetFormatPr defaultRowHeight="15" x14ac:dyDescent="0.25"/>
  <cols>
    <col min="2" max="2" width="62.85546875" bestFit="1" customWidth="1"/>
    <col min="3" max="3" width="14" bestFit="1" customWidth="1"/>
    <col min="4" max="4" width="15.5703125" bestFit="1" customWidth="1"/>
    <col min="5" max="8" width="12.140625" bestFit="1" customWidth="1"/>
  </cols>
  <sheetData>
    <row r="1" spans="2:8" x14ac:dyDescent="0.25">
      <c r="B1" s="25"/>
      <c r="C1" s="25"/>
      <c r="D1" s="25"/>
      <c r="E1" s="25"/>
      <c r="F1" s="25"/>
      <c r="G1" s="25"/>
      <c r="H1" s="25"/>
    </row>
    <row r="2" spans="2:8" x14ac:dyDescent="0.25">
      <c r="B2" s="270" t="s">
        <v>126</v>
      </c>
      <c r="C2" s="270"/>
      <c r="D2" s="270"/>
      <c r="E2" s="270"/>
      <c r="F2" s="270"/>
      <c r="G2" s="270"/>
      <c r="H2" s="270"/>
    </row>
    <row r="3" spans="2:8" x14ac:dyDescent="0.25">
      <c r="B3" s="43" t="s">
        <v>127</v>
      </c>
      <c r="C3" s="44"/>
      <c r="D3" s="44"/>
      <c r="E3" s="44"/>
      <c r="F3" s="44"/>
      <c r="G3" s="44"/>
      <c r="H3" s="45"/>
    </row>
    <row r="4" spans="2:8" x14ac:dyDescent="0.25">
      <c r="B4" s="30" t="s">
        <v>108</v>
      </c>
      <c r="C4" s="30" t="s">
        <v>106</v>
      </c>
      <c r="D4" s="30" t="s">
        <v>107</v>
      </c>
      <c r="E4" s="30" t="s">
        <v>99</v>
      </c>
      <c r="F4" s="30" t="s">
        <v>100</v>
      </c>
      <c r="G4" s="30" t="s">
        <v>101</v>
      </c>
      <c r="H4" s="30" t="s">
        <v>102</v>
      </c>
    </row>
    <row r="5" spans="2:8" x14ac:dyDescent="0.25">
      <c r="B5" s="30" t="s">
        <v>120</v>
      </c>
      <c r="C5" s="30"/>
      <c r="D5" s="30"/>
      <c r="E5" s="30"/>
      <c r="F5" s="30"/>
      <c r="G5" s="30"/>
      <c r="H5" s="30"/>
    </row>
    <row r="6" spans="2:8" x14ac:dyDescent="0.25">
      <c r="B6" s="38" t="s">
        <v>121</v>
      </c>
      <c r="C6" s="32">
        <v>0</v>
      </c>
      <c r="D6" s="32">
        <v>0</v>
      </c>
      <c r="E6" s="32">
        <v>0</v>
      </c>
      <c r="F6" s="32">
        <v>0</v>
      </c>
      <c r="G6" s="32">
        <v>0</v>
      </c>
      <c r="H6" s="32">
        <v>0</v>
      </c>
    </row>
    <row r="7" spans="2:8" x14ac:dyDescent="0.25">
      <c r="B7" s="38" t="s">
        <v>123</v>
      </c>
      <c r="C7" s="32">
        <v>0</v>
      </c>
      <c r="D7" s="32">
        <v>0</v>
      </c>
      <c r="E7" s="32">
        <v>0</v>
      </c>
      <c r="F7" s="32">
        <v>0</v>
      </c>
      <c r="G7" s="32">
        <v>0</v>
      </c>
      <c r="H7" s="32">
        <v>0</v>
      </c>
    </row>
    <row r="8" spans="2:8" x14ac:dyDescent="0.25">
      <c r="B8" s="41" t="s">
        <v>124</v>
      </c>
      <c r="C8" s="31"/>
      <c r="D8" s="31"/>
      <c r="E8" s="31"/>
      <c r="F8" s="31"/>
      <c r="G8" s="31"/>
      <c r="H8" s="31"/>
    </row>
    <row r="9" spans="2:8" x14ac:dyDescent="0.25">
      <c r="B9" s="30" t="s">
        <v>105</v>
      </c>
      <c r="C9" s="30"/>
      <c r="D9" s="30"/>
      <c r="E9" s="30"/>
      <c r="F9" s="30"/>
      <c r="G9" s="30"/>
      <c r="H9" s="30"/>
    </row>
    <row r="10" spans="2:8" x14ac:dyDescent="0.25">
      <c r="B10" s="37" t="s">
        <v>81</v>
      </c>
      <c r="C10" s="37"/>
      <c r="D10" s="37"/>
      <c r="E10" s="31"/>
      <c r="F10" s="31"/>
      <c r="G10" s="31"/>
      <c r="H10" s="31"/>
    </row>
    <row r="11" spans="2:8" x14ac:dyDescent="0.25">
      <c r="B11" s="38" t="s">
        <v>82</v>
      </c>
      <c r="C11" s="38"/>
      <c r="D11" s="38"/>
      <c r="E11" s="32">
        <v>0</v>
      </c>
      <c r="F11" s="32">
        <v>0</v>
      </c>
      <c r="G11" s="32">
        <v>0</v>
      </c>
      <c r="H11" s="32">
        <v>0</v>
      </c>
    </row>
    <row r="12" spans="2:8" x14ac:dyDescent="0.25">
      <c r="B12" s="39" t="s">
        <v>83</v>
      </c>
      <c r="C12" s="39"/>
      <c r="D12" s="39"/>
      <c r="E12" s="32">
        <v>0</v>
      </c>
      <c r="F12" s="32">
        <v>0</v>
      </c>
      <c r="G12" s="32">
        <v>0</v>
      </c>
      <c r="H12" s="32">
        <v>0</v>
      </c>
    </row>
    <row r="13" spans="2:8" x14ac:dyDescent="0.25">
      <c r="B13" s="39" t="s">
        <v>84</v>
      </c>
      <c r="C13" s="39"/>
      <c r="D13" s="39"/>
      <c r="E13" s="32">
        <v>0</v>
      </c>
      <c r="F13" s="32">
        <v>0</v>
      </c>
      <c r="G13" s="32">
        <v>0</v>
      </c>
      <c r="H13" s="32">
        <v>0</v>
      </c>
    </row>
    <row r="14" spans="2:8" x14ac:dyDescent="0.25">
      <c r="B14" s="39" t="s">
        <v>85</v>
      </c>
      <c r="C14" s="39"/>
      <c r="D14" s="39"/>
      <c r="E14" s="32">
        <v>0</v>
      </c>
      <c r="F14" s="32">
        <v>0</v>
      </c>
      <c r="G14" s="32">
        <v>0</v>
      </c>
      <c r="H14" s="32">
        <v>0</v>
      </c>
    </row>
    <row r="15" spans="2:8" x14ac:dyDescent="0.25">
      <c r="B15" s="37" t="s">
        <v>112</v>
      </c>
      <c r="C15" s="37"/>
      <c r="D15" s="37"/>
      <c r="E15" s="31"/>
      <c r="F15" s="31"/>
      <c r="G15" s="31"/>
      <c r="H15" s="31"/>
    </row>
    <row r="16" spans="2:8" x14ac:dyDescent="0.25">
      <c r="B16" s="38" t="s">
        <v>86</v>
      </c>
      <c r="C16" s="38"/>
      <c r="D16" s="38"/>
      <c r="E16" s="32">
        <v>0</v>
      </c>
      <c r="F16" s="32">
        <v>0</v>
      </c>
      <c r="G16" s="32">
        <v>0</v>
      </c>
      <c r="H16" s="32">
        <v>0</v>
      </c>
    </row>
    <row r="17" spans="2:8" x14ac:dyDescent="0.25">
      <c r="B17" s="38" t="s">
        <v>87</v>
      </c>
      <c r="C17" s="38"/>
      <c r="D17" s="38"/>
      <c r="E17" s="32">
        <v>0</v>
      </c>
      <c r="F17" s="32">
        <v>0</v>
      </c>
      <c r="G17" s="32">
        <v>0</v>
      </c>
      <c r="H17" s="32">
        <v>0</v>
      </c>
    </row>
    <row r="18" spans="2:8" x14ac:dyDescent="0.25">
      <c r="B18" s="38" t="s">
        <v>88</v>
      </c>
      <c r="C18" s="38"/>
      <c r="D18" s="38"/>
      <c r="E18" s="32">
        <v>0</v>
      </c>
      <c r="F18" s="32">
        <v>0</v>
      </c>
      <c r="G18" s="32">
        <v>0</v>
      </c>
      <c r="H18" s="32">
        <v>0</v>
      </c>
    </row>
    <row r="19" spans="2:8" x14ac:dyDescent="0.25">
      <c r="B19" s="37" t="s">
        <v>89</v>
      </c>
      <c r="C19" s="37"/>
      <c r="D19" s="37"/>
      <c r="E19" s="31"/>
      <c r="F19" s="31"/>
      <c r="G19" s="31"/>
      <c r="H19" s="31"/>
    </row>
    <row r="20" spans="2:8" x14ac:dyDescent="0.25">
      <c r="B20" s="38" t="s">
        <v>104</v>
      </c>
      <c r="C20" s="38"/>
      <c r="D20" s="38"/>
      <c r="E20" s="32">
        <v>0</v>
      </c>
      <c r="F20" s="32">
        <v>0</v>
      </c>
      <c r="G20" s="32">
        <v>0</v>
      </c>
      <c r="H20" s="32">
        <v>0</v>
      </c>
    </row>
    <row r="21" spans="2:8" x14ac:dyDescent="0.25">
      <c r="B21" s="38" t="s">
        <v>90</v>
      </c>
      <c r="C21" s="38"/>
      <c r="D21" s="38"/>
      <c r="E21" s="32"/>
      <c r="F21" s="32"/>
      <c r="G21" s="32"/>
      <c r="H21" s="32"/>
    </row>
    <row r="22" spans="2:8" x14ac:dyDescent="0.25">
      <c r="B22" s="37" t="s">
        <v>91</v>
      </c>
      <c r="C22" s="37"/>
      <c r="D22" s="37"/>
      <c r="E22" s="31"/>
      <c r="F22" s="31"/>
      <c r="G22" s="31"/>
      <c r="H22" s="31"/>
    </row>
    <row r="23" spans="2:8" x14ac:dyDescent="0.25">
      <c r="B23" s="42" t="s">
        <v>92</v>
      </c>
      <c r="C23" s="40"/>
      <c r="D23" s="40"/>
      <c r="E23" s="33"/>
      <c r="F23" s="33"/>
      <c r="G23" s="33"/>
      <c r="H23" s="33"/>
    </row>
    <row r="24" spans="2:8" x14ac:dyDescent="0.25">
      <c r="B24" s="38" t="s">
        <v>93</v>
      </c>
      <c r="C24" s="38"/>
      <c r="D24" s="38"/>
      <c r="E24" s="32">
        <v>0</v>
      </c>
      <c r="F24" s="32">
        <v>0</v>
      </c>
      <c r="G24" s="32">
        <v>0</v>
      </c>
      <c r="H24" s="32">
        <v>0</v>
      </c>
    </row>
    <row r="25" spans="2:8" x14ac:dyDescent="0.25">
      <c r="B25" s="38" t="s">
        <v>94</v>
      </c>
      <c r="C25" s="38"/>
      <c r="D25" s="38"/>
      <c r="E25" s="32">
        <v>0</v>
      </c>
      <c r="F25" s="32">
        <v>0</v>
      </c>
      <c r="G25" s="32">
        <v>0</v>
      </c>
      <c r="H25" s="32">
        <v>0</v>
      </c>
    </row>
    <row r="26" spans="2:8" x14ac:dyDescent="0.25">
      <c r="B26" s="38" t="s">
        <v>95</v>
      </c>
      <c r="C26" s="38"/>
      <c r="D26" s="38"/>
      <c r="E26" s="32">
        <v>0</v>
      </c>
      <c r="F26" s="32">
        <v>0</v>
      </c>
      <c r="G26" s="32">
        <v>0</v>
      </c>
      <c r="H26" s="32">
        <v>0</v>
      </c>
    </row>
    <row r="27" spans="2:8" x14ac:dyDescent="0.25">
      <c r="B27" s="38" t="s">
        <v>96</v>
      </c>
      <c r="C27" s="38"/>
      <c r="D27" s="38"/>
      <c r="E27" s="32">
        <v>0</v>
      </c>
      <c r="F27" s="32">
        <v>0</v>
      </c>
      <c r="G27" s="32">
        <v>0</v>
      </c>
      <c r="H27" s="32">
        <v>0</v>
      </c>
    </row>
    <row r="28" spans="2:8" x14ac:dyDescent="0.25">
      <c r="B28" s="38" t="s">
        <v>97</v>
      </c>
      <c r="C28" s="38"/>
      <c r="D28" s="38"/>
      <c r="E28" s="32">
        <v>0</v>
      </c>
      <c r="F28" s="32">
        <v>0</v>
      </c>
      <c r="G28" s="32">
        <v>0</v>
      </c>
      <c r="H28" s="32">
        <v>0</v>
      </c>
    </row>
    <row r="29" spans="2:8" x14ac:dyDescent="0.25">
      <c r="B29" s="38" t="s">
        <v>110</v>
      </c>
      <c r="C29" s="38"/>
      <c r="D29" s="38"/>
      <c r="E29" s="32">
        <v>0</v>
      </c>
      <c r="F29" s="32">
        <v>0</v>
      </c>
      <c r="G29" s="32">
        <v>0</v>
      </c>
      <c r="H29" s="32">
        <v>0</v>
      </c>
    </row>
    <row r="30" spans="2:8" x14ac:dyDescent="0.25">
      <c r="B30" s="38" t="s">
        <v>98</v>
      </c>
      <c r="C30" s="38"/>
      <c r="D30" s="38"/>
      <c r="E30" s="32"/>
      <c r="F30" s="32"/>
      <c r="G30" s="32"/>
      <c r="H30" s="32"/>
    </row>
    <row r="31" spans="2:8" x14ac:dyDescent="0.25">
      <c r="B31" s="38" t="s">
        <v>111</v>
      </c>
      <c r="C31" s="38"/>
      <c r="D31" s="38"/>
      <c r="E31" s="32">
        <v>0</v>
      </c>
      <c r="F31" s="32">
        <v>0</v>
      </c>
      <c r="G31" s="32">
        <v>0</v>
      </c>
      <c r="H31" s="32">
        <v>0</v>
      </c>
    </row>
    <row r="32" spans="2:8" x14ac:dyDescent="0.25">
      <c r="B32" s="41" t="s">
        <v>125</v>
      </c>
      <c r="C32" s="41"/>
      <c r="D32" s="41"/>
      <c r="E32" s="31"/>
      <c r="F32" s="31"/>
      <c r="G32" s="31"/>
      <c r="H32" s="31"/>
    </row>
    <row r="33" spans="2:8" x14ac:dyDescent="0.25">
      <c r="B33" s="30" t="s">
        <v>109</v>
      </c>
      <c r="C33" s="30" t="s">
        <v>106</v>
      </c>
      <c r="D33" s="30" t="s">
        <v>107</v>
      </c>
      <c r="E33" s="30" t="s">
        <v>99</v>
      </c>
      <c r="F33" s="30" t="s">
        <v>100</v>
      </c>
      <c r="G33" s="30" t="s">
        <v>101</v>
      </c>
      <c r="H33" s="30" t="s">
        <v>102</v>
      </c>
    </row>
    <row r="34" spans="2:8" x14ac:dyDescent="0.25">
      <c r="B34" s="38" t="s">
        <v>113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</row>
    <row r="35" spans="2:8" x14ac:dyDescent="0.25">
      <c r="B35" s="38" t="s">
        <v>114</v>
      </c>
      <c r="C35" s="32">
        <v>0</v>
      </c>
      <c r="D35" s="32">
        <v>0</v>
      </c>
      <c r="E35" s="32">
        <v>0</v>
      </c>
      <c r="F35" s="32">
        <v>0</v>
      </c>
      <c r="G35" s="32">
        <v>0</v>
      </c>
      <c r="H35" s="32">
        <v>0</v>
      </c>
    </row>
    <row r="36" spans="2:8" x14ac:dyDescent="0.25">
      <c r="B36" s="38" t="s">
        <v>115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</row>
    <row r="37" spans="2:8" x14ac:dyDescent="0.25">
      <c r="B37" s="38" t="s">
        <v>116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</row>
    <row r="38" spans="2:8" x14ac:dyDescent="0.25">
      <c r="B38" s="38" t="s">
        <v>118</v>
      </c>
      <c r="C38" s="32">
        <v>0</v>
      </c>
      <c r="D38" s="32">
        <v>0</v>
      </c>
      <c r="E38" s="32">
        <v>0</v>
      </c>
      <c r="F38" s="32">
        <v>0</v>
      </c>
      <c r="G38" s="32">
        <v>0</v>
      </c>
      <c r="H38" s="32">
        <v>0</v>
      </c>
    </row>
    <row r="39" spans="2:8" x14ac:dyDescent="0.25">
      <c r="B39" s="38" t="s">
        <v>117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</row>
    <row r="40" spans="2:8" x14ac:dyDescent="0.25">
      <c r="B40" s="38" t="s">
        <v>119</v>
      </c>
      <c r="C40" s="32">
        <v>0</v>
      </c>
      <c r="D40" s="32">
        <v>0</v>
      </c>
      <c r="E40" s="32">
        <v>0</v>
      </c>
      <c r="F40" s="32">
        <v>0</v>
      </c>
      <c r="G40" s="32">
        <v>0</v>
      </c>
      <c r="H40" s="32">
        <v>0</v>
      </c>
    </row>
    <row r="41" spans="2:8" x14ac:dyDescent="0.25">
      <c r="B41" s="38"/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</row>
    <row r="42" spans="2:8" x14ac:dyDescent="0.25">
      <c r="B42" s="38"/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</row>
    <row r="43" spans="2:8" x14ac:dyDescent="0.25">
      <c r="B43" s="38"/>
      <c r="C43" s="32">
        <v>0</v>
      </c>
      <c r="D43" s="32">
        <v>0</v>
      </c>
      <c r="E43" s="32">
        <v>0</v>
      </c>
      <c r="F43" s="32">
        <v>0</v>
      </c>
      <c r="G43" s="32">
        <v>0</v>
      </c>
      <c r="H43" s="32">
        <v>0</v>
      </c>
    </row>
    <row r="44" spans="2:8" x14ac:dyDescent="0.25">
      <c r="B44" s="38"/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</row>
    <row r="45" spans="2:8" x14ac:dyDescent="0.25">
      <c r="B45" s="38"/>
      <c r="C45" s="32">
        <v>0</v>
      </c>
      <c r="D45" s="32">
        <v>0</v>
      </c>
      <c r="E45" s="32">
        <v>0</v>
      </c>
      <c r="F45" s="32">
        <v>0</v>
      </c>
      <c r="G45" s="32">
        <v>0</v>
      </c>
      <c r="H45" s="32">
        <v>0</v>
      </c>
    </row>
    <row r="46" spans="2:8" x14ac:dyDescent="0.25">
      <c r="B46" s="38"/>
      <c r="C46" s="32">
        <v>0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</row>
    <row r="47" spans="2:8" x14ac:dyDescent="0.25">
      <c r="B47" s="38"/>
      <c r="C47" s="32">
        <v>0</v>
      </c>
      <c r="D47" s="32">
        <v>0</v>
      </c>
      <c r="E47" s="32">
        <v>0</v>
      </c>
      <c r="F47" s="32">
        <v>0</v>
      </c>
      <c r="G47" s="32">
        <v>0</v>
      </c>
      <c r="H47" s="32">
        <v>0</v>
      </c>
    </row>
    <row r="48" spans="2:8" x14ac:dyDescent="0.25">
      <c r="B48" s="38"/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</row>
    <row r="49" spans="2:8" x14ac:dyDescent="0.25">
      <c r="B49" s="38"/>
      <c r="C49" s="32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</row>
    <row r="50" spans="2:8" x14ac:dyDescent="0.25">
      <c r="B50" s="41" t="s">
        <v>122</v>
      </c>
      <c r="C50" s="41"/>
      <c r="D50" s="41"/>
      <c r="E50" s="41"/>
      <c r="F50" s="41"/>
      <c r="G50" s="41"/>
      <c r="H50" s="41"/>
    </row>
  </sheetData>
  <mergeCells count="1">
    <mergeCell ref="B2:H2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D19" zoomScaleNormal="100" workbookViewId="0">
      <selection activeCell="D38" sqref="D38"/>
    </sheetView>
  </sheetViews>
  <sheetFormatPr defaultRowHeight="15" x14ac:dyDescent="0.25"/>
  <cols>
    <col min="1" max="1" width="16.28515625" style="175" bestFit="1" customWidth="1"/>
    <col min="2" max="2" width="21.5703125" style="175" bestFit="1" customWidth="1"/>
    <col min="3" max="3" width="12" style="175" bestFit="1" customWidth="1"/>
    <col min="4" max="4" width="31.5703125" bestFit="1" customWidth="1"/>
    <col min="5" max="5" width="10.140625" customWidth="1"/>
    <col min="6" max="6" width="16.42578125" bestFit="1" customWidth="1"/>
    <col min="7" max="7" width="16.28515625" style="176" customWidth="1"/>
    <col min="8" max="8" width="22.28515625" bestFit="1" customWidth="1"/>
    <col min="9" max="10" width="22.28515625" customWidth="1"/>
    <col min="11" max="11" width="17.42578125" bestFit="1" customWidth="1"/>
    <col min="12" max="12" width="26.28515625" bestFit="1" customWidth="1"/>
  </cols>
  <sheetData>
    <row r="1" spans="1:12" ht="15.75" thickBot="1" x14ac:dyDescent="0.3">
      <c r="E1" s="274" t="s">
        <v>241</v>
      </c>
      <c r="F1" s="274"/>
      <c r="G1" s="275"/>
      <c r="H1" s="276" t="s">
        <v>50</v>
      </c>
      <c r="I1" s="277"/>
      <c r="J1" s="278"/>
    </row>
    <row r="2" spans="1:12" x14ac:dyDescent="0.25">
      <c r="A2" s="173" t="s">
        <v>224</v>
      </c>
      <c r="B2" s="169" t="s">
        <v>236</v>
      </c>
      <c r="C2" s="169" t="s">
        <v>225</v>
      </c>
      <c r="D2" s="169" t="s">
        <v>20</v>
      </c>
      <c r="E2" s="169" t="s">
        <v>243</v>
      </c>
      <c r="F2" s="188" t="s">
        <v>240</v>
      </c>
      <c r="G2" s="194" t="s">
        <v>242</v>
      </c>
      <c r="H2" s="196" t="s">
        <v>237</v>
      </c>
      <c r="I2" s="197" t="s">
        <v>244</v>
      </c>
      <c r="J2" s="198" t="s">
        <v>238</v>
      </c>
      <c r="K2" s="169" t="s">
        <v>49</v>
      </c>
      <c r="L2" s="170" t="s">
        <v>51</v>
      </c>
    </row>
    <row r="3" spans="1:12" x14ac:dyDescent="0.25">
      <c r="A3" s="174" t="s">
        <v>200</v>
      </c>
      <c r="B3" s="27">
        <f xml:space="preserve"> 1.5*F3</f>
        <v>3</v>
      </c>
      <c r="C3" s="27" t="s">
        <v>226</v>
      </c>
      <c r="D3" s="25" t="s">
        <v>23</v>
      </c>
      <c r="E3" s="25">
        <f>1/0.65</f>
        <v>1.5384615384615383</v>
      </c>
      <c r="F3" s="27">
        <v>2</v>
      </c>
      <c r="G3" s="195">
        <f>F3*E3</f>
        <v>3.0769230769230766</v>
      </c>
      <c r="H3" s="187">
        <v>0</v>
      </c>
      <c r="I3" s="187"/>
      <c r="J3" s="187"/>
      <c r="K3" s="27">
        <v>0</v>
      </c>
      <c r="L3" s="171">
        <v>0</v>
      </c>
    </row>
    <row r="4" spans="1:12" x14ac:dyDescent="0.25">
      <c r="A4" s="271" t="s">
        <v>201</v>
      </c>
      <c r="B4" s="27"/>
      <c r="C4" s="27" t="s">
        <v>226</v>
      </c>
      <c r="D4" s="25" t="s">
        <v>31</v>
      </c>
      <c r="E4" s="25"/>
      <c r="F4" s="190"/>
      <c r="H4" s="187">
        <v>0</v>
      </c>
      <c r="I4" s="187"/>
      <c r="J4" s="187"/>
      <c r="K4" s="27">
        <v>0</v>
      </c>
      <c r="L4" s="171">
        <v>0</v>
      </c>
    </row>
    <row r="5" spans="1:12" x14ac:dyDescent="0.25">
      <c r="A5" s="273"/>
      <c r="B5" s="27"/>
      <c r="C5" s="27" t="s">
        <v>226</v>
      </c>
      <c r="D5" s="25" t="s">
        <v>41</v>
      </c>
      <c r="E5" s="25"/>
      <c r="F5" s="191"/>
      <c r="H5" s="187"/>
      <c r="I5" s="187"/>
      <c r="J5" s="187"/>
      <c r="K5" s="27"/>
      <c r="L5" s="171"/>
    </row>
    <row r="6" spans="1:12" x14ac:dyDescent="0.25">
      <c r="A6" s="273"/>
      <c r="B6" s="27"/>
      <c r="C6" s="27" t="s">
        <v>226</v>
      </c>
      <c r="D6" s="25" t="s">
        <v>22</v>
      </c>
      <c r="E6" s="25"/>
      <c r="F6" s="192"/>
      <c r="H6" s="187">
        <v>0</v>
      </c>
      <c r="I6" s="187"/>
      <c r="J6" s="187"/>
      <c r="K6" s="27">
        <v>0</v>
      </c>
      <c r="L6" s="171">
        <v>0</v>
      </c>
    </row>
    <row r="7" spans="1:12" x14ac:dyDescent="0.25">
      <c r="A7" s="271"/>
      <c r="B7" s="27">
        <f xml:space="preserve"> 1.5*$F$7</f>
        <v>1.7849999999999999</v>
      </c>
      <c r="C7" s="27" t="s">
        <v>226</v>
      </c>
      <c r="D7" s="25" t="s">
        <v>38</v>
      </c>
      <c r="E7" s="25"/>
      <c r="F7" s="189">
        <v>1.19</v>
      </c>
      <c r="H7" s="187">
        <v>0</v>
      </c>
      <c r="I7" s="187"/>
      <c r="J7" s="187"/>
      <c r="K7" s="27">
        <v>0</v>
      </c>
      <c r="L7" s="171">
        <v>0</v>
      </c>
    </row>
    <row r="8" spans="1:12" x14ac:dyDescent="0.25">
      <c r="A8" s="272"/>
      <c r="B8" s="27">
        <f xml:space="preserve"> 1.5*$F$7</f>
        <v>1.7849999999999999</v>
      </c>
      <c r="C8" s="27" t="s">
        <v>226</v>
      </c>
      <c r="D8" s="25" t="s">
        <v>40</v>
      </c>
      <c r="E8" s="25"/>
      <c r="F8" s="189"/>
      <c r="H8" s="187">
        <v>0</v>
      </c>
      <c r="I8" s="187"/>
      <c r="J8" s="187"/>
      <c r="K8" s="27">
        <v>0</v>
      </c>
      <c r="L8" s="171">
        <v>0</v>
      </c>
    </row>
    <row r="9" spans="1:12" x14ac:dyDescent="0.25">
      <c r="A9" s="174" t="s">
        <v>206</v>
      </c>
      <c r="B9" s="27">
        <f t="shared" ref="B9:B14" si="0">1.5*F9</f>
        <v>5.4</v>
      </c>
      <c r="C9" s="27" t="s">
        <v>226</v>
      </c>
      <c r="D9" s="25" t="s">
        <v>32</v>
      </c>
      <c r="E9" s="25"/>
      <c r="F9" s="27">
        <v>3.6</v>
      </c>
      <c r="H9" s="187">
        <v>0</v>
      </c>
      <c r="I9" s="187"/>
      <c r="J9" s="187"/>
      <c r="K9" s="27">
        <v>0</v>
      </c>
      <c r="L9" s="171">
        <v>0</v>
      </c>
    </row>
    <row r="10" spans="1:12" x14ac:dyDescent="0.25">
      <c r="A10" s="174" t="s">
        <v>202</v>
      </c>
      <c r="B10" s="27">
        <f t="shared" si="0"/>
        <v>1.7999999999999998</v>
      </c>
      <c r="C10" s="27" t="s">
        <v>226</v>
      </c>
      <c r="D10" s="25" t="s">
        <v>199</v>
      </c>
      <c r="E10" s="25"/>
      <c r="F10" s="27">
        <v>1.2</v>
      </c>
      <c r="H10" s="187">
        <v>0</v>
      </c>
      <c r="I10" s="187"/>
      <c r="J10" s="187"/>
      <c r="K10" s="27">
        <v>0</v>
      </c>
      <c r="L10" s="171">
        <v>0</v>
      </c>
    </row>
    <row r="11" spans="1:12" x14ac:dyDescent="0.25">
      <c r="A11" s="280" t="s">
        <v>204</v>
      </c>
      <c r="B11" s="27">
        <f t="shared" si="0"/>
        <v>0</v>
      </c>
      <c r="C11" s="27" t="s">
        <v>226</v>
      </c>
      <c r="D11" s="25" t="s">
        <v>25</v>
      </c>
      <c r="E11" s="25"/>
      <c r="F11" s="27">
        <v>0</v>
      </c>
      <c r="H11" s="187">
        <v>0</v>
      </c>
      <c r="I11" s="187"/>
      <c r="J11" s="187"/>
      <c r="K11" s="27">
        <v>0</v>
      </c>
      <c r="L11" s="171">
        <v>0</v>
      </c>
    </row>
    <row r="12" spans="1:12" x14ac:dyDescent="0.25">
      <c r="A12" s="280"/>
      <c r="B12" s="27">
        <f t="shared" si="0"/>
        <v>0</v>
      </c>
      <c r="C12" s="27" t="s">
        <v>226</v>
      </c>
      <c r="D12" s="26" t="s">
        <v>43</v>
      </c>
      <c r="E12" s="26"/>
      <c r="F12" s="27">
        <v>0</v>
      </c>
      <c r="H12" s="187">
        <v>0</v>
      </c>
      <c r="I12" s="187"/>
      <c r="J12" s="187"/>
      <c r="K12" s="27">
        <v>0</v>
      </c>
      <c r="L12" s="171">
        <v>0</v>
      </c>
    </row>
    <row r="13" spans="1:12" x14ac:dyDescent="0.25">
      <c r="A13" s="280" t="s">
        <v>205</v>
      </c>
      <c r="B13" s="27">
        <f t="shared" si="0"/>
        <v>0</v>
      </c>
      <c r="C13" s="27" t="s">
        <v>226</v>
      </c>
      <c r="D13" s="25" t="s">
        <v>26</v>
      </c>
      <c r="E13" s="25"/>
      <c r="F13" s="27">
        <v>0</v>
      </c>
      <c r="H13" s="187">
        <v>0</v>
      </c>
      <c r="I13" s="187"/>
      <c r="J13" s="187"/>
      <c r="K13" s="27">
        <v>0</v>
      </c>
      <c r="L13" s="171">
        <v>0</v>
      </c>
    </row>
    <row r="14" spans="1:12" x14ac:dyDescent="0.25">
      <c r="A14" s="280"/>
      <c r="B14" s="27">
        <f t="shared" si="0"/>
        <v>0</v>
      </c>
      <c r="C14" s="27" t="s">
        <v>226</v>
      </c>
      <c r="D14" s="25" t="s">
        <v>27</v>
      </c>
      <c r="E14" s="25"/>
      <c r="F14" s="27">
        <v>0</v>
      </c>
      <c r="H14" s="187">
        <v>0</v>
      </c>
      <c r="I14" s="187"/>
      <c r="J14" s="187"/>
      <c r="K14" s="27">
        <v>0</v>
      </c>
      <c r="L14" s="171">
        <v>0</v>
      </c>
    </row>
    <row r="15" spans="1:12" x14ac:dyDescent="0.25">
      <c r="A15" s="285" t="s">
        <v>207</v>
      </c>
      <c r="B15" s="27">
        <f>1.5*F$15</f>
        <v>2.3250000000000002</v>
      </c>
      <c r="C15" s="27" t="s">
        <v>226</v>
      </c>
      <c r="D15" s="25" t="s">
        <v>33</v>
      </c>
      <c r="E15" s="25"/>
      <c r="F15" s="180">
        <v>1.55</v>
      </c>
      <c r="H15" s="187">
        <v>0</v>
      </c>
      <c r="I15" s="187"/>
      <c r="J15" s="187"/>
      <c r="K15" s="27">
        <v>0</v>
      </c>
      <c r="L15" s="171">
        <v>0</v>
      </c>
    </row>
    <row r="16" spans="1:12" x14ac:dyDescent="0.25">
      <c r="A16" s="285"/>
      <c r="B16" s="27">
        <f>1.5*F$15</f>
        <v>2.3250000000000002</v>
      </c>
      <c r="C16" s="27" t="s">
        <v>226</v>
      </c>
      <c r="D16" s="179" t="s">
        <v>203</v>
      </c>
      <c r="E16" s="184"/>
      <c r="F16" s="181"/>
      <c r="H16" s="187"/>
      <c r="I16" s="187"/>
      <c r="J16" s="187"/>
      <c r="K16" s="27"/>
      <c r="L16" s="171"/>
    </row>
    <row r="17" spans="1:12" x14ac:dyDescent="0.25">
      <c r="A17" s="285"/>
      <c r="B17" s="27">
        <f>1.5*F$15</f>
        <v>2.3250000000000002</v>
      </c>
      <c r="C17" s="27" t="s">
        <v>226</v>
      </c>
      <c r="D17" s="25" t="s">
        <v>34</v>
      </c>
      <c r="E17" s="25"/>
      <c r="F17" s="182"/>
      <c r="H17" s="187">
        <v>0</v>
      </c>
      <c r="I17" s="187"/>
      <c r="J17" s="187"/>
      <c r="K17" s="27">
        <v>0</v>
      </c>
      <c r="L17" s="171">
        <v>0</v>
      </c>
    </row>
    <row r="18" spans="1:12" x14ac:dyDescent="0.25">
      <c r="A18" s="285" t="s">
        <v>216</v>
      </c>
      <c r="B18" s="27">
        <f>1.5*F$18</f>
        <v>4.5</v>
      </c>
      <c r="C18" s="27" t="s">
        <v>226</v>
      </c>
      <c r="D18" s="25" t="s">
        <v>217</v>
      </c>
      <c r="E18" s="25"/>
      <c r="F18" s="279">
        <v>3</v>
      </c>
      <c r="H18" s="187">
        <v>0</v>
      </c>
      <c r="I18" s="187"/>
      <c r="J18" s="187"/>
      <c r="K18" s="27">
        <v>0</v>
      </c>
      <c r="L18" s="171">
        <v>0</v>
      </c>
    </row>
    <row r="19" spans="1:12" x14ac:dyDescent="0.25">
      <c r="A19" s="285"/>
      <c r="B19" s="27">
        <f>1.5*F$18</f>
        <v>4.5</v>
      </c>
      <c r="C19" s="27" t="s">
        <v>226</v>
      </c>
      <c r="D19" s="25" t="s">
        <v>227</v>
      </c>
      <c r="E19" s="25"/>
      <c r="F19" s="279"/>
      <c r="H19" s="187">
        <v>0</v>
      </c>
      <c r="I19" s="187"/>
      <c r="J19" s="187"/>
      <c r="K19" s="27">
        <v>0</v>
      </c>
      <c r="L19" s="171">
        <v>0</v>
      </c>
    </row>
    <row r="20" spans="1:12" x14ac:dyDescent="0.25">
      <c r="A20" s="174" t="s">
        <v>208</v>
      </c>
      <c r="B20" s="27">
        <f>1.5*F20</f>
        <v>0.61499999999999999</v>
      </c>
      <c r="C20" s="27" t="s">
        <v>226</v>
      </c>
      <c r="D20" s="25" t="s">
        <v>21</v>
      </c>
      <c r="E20" s="25"/>
      <c r="F20" s="27">
        <v>0.41</v>
      </c>
      <c r="H20" s="187">
        <v>0</v>
      </c>
      <c r="I20" s="187"/>
      <c r="J20" s="187"/>
      <c r="K20" s="27">
        <v>0</v>
      </c>
      <c r="L20" s="171">
        <v>0</v>
      </c>
    </row>
    <row r="21" spans="1:12" x14ac:dyDescent="0.25">
      <c r="A21" s="285" t="s">
        <v>210</v>
      </c>
      <c r="B21" s="27">
        <f>1.5*F$21</f>
        <v>4.6500000000000004</v>
      </c>
      <c r="C21" s="27" t="s">
        <v>226</v>
      </c>
      <c r="D21" s="26" t="s">
        <v>44</v>
      </c>
      <c r="E21" s="26"/>
      <c r="F21" s="279">
        <v>3.1</v>
      </c>
      <c r="H21" s="187">
        <v>0</v>
      </c>
      <c r="I21" s="187"/>
      <c r="J21" s="187"/>
      <c r="K21" s="27">
        <v>0</v>
      </c>
      <c r="L21" s="171">
        <v>0</v>
      </c>
    </row>
    <row r="22" spans="1:12" x14ac:dyDescent="0.25">
      <c r="A22" s="285"/>
      <c r="B22" s="27">
        <f>1.5*F$21</f>
        <v>4.6500000000000004</v>
      </c>
      <c r="C22" s="27" t="s">
        <v>226</v>
      </c>
      <c r="D22" s="26" t="s">
        <v>45</v>
      </c>
      <c r="E22" s="26"/>
      <c r="F22" s="279"/>
      <c r="H22" s="187">
        <v>0</v>
      </c>
      <c r="I22" s="187"/>
      <c r="J22" s="187"/>
      <c r="K22" s="27">
        <v>0</v>
      </c>
      <c r="L22" s="171">
        <v>0</v>
      </c>
    </row>
    <row r="23" spans="1:12" x14ac:dyDescent="0.25">
      <c r="A23" s="285" t="s">
        <v>223</v>
      </c>
      <c r="B23" s="27">
        <f>1.5*F23</f>
        <v>7.5</v>
      </c>
      <c r="C23" s="27" t="s">
        <v>226</v>
      </c>
      <c r="D23" s="176" t="s">
        <v>235</v>
      </c>
      <c r="E23" s="176"/>
      <c r="F23" s="27">
        <v>5</v>
      </c>
      <c r="H23" s="187">
        <v>0</v>
      </c>
      <c r="I23" s="187"/>
      <c r="J23" s="187"/>
      <c r="K23" s="27">
        <v>0</v>
      </c>
      <c r="L23" s="171">
        <v>0</v>
      </c>
    </row>
    <row r="24" spans="1:12" x14ac:dyDescent="0.25">
      <c r="A24" s="285"/>
      <c r="B24" s="27">
        <f>1.5*F24</f>
        <v>2.3250000000000002</v>
      </c>
      <c r="C24" s="27" t="s">
        <v>226</v>
      </c>
      <c r="D24" s="27" t="s">
        <v>46</v>
      </c>
      <c r="E24" s="27"/>
      <c r="F24" s="27">
        <v>1.55</v>
      </c>
      <c r="H24" s="187">
        <v>0</v>
      </c>
      <c r="I24" s="187"/>
      <c r="J24" s="187"/>
      <c r="K24" s="27">
        <v>0</v>
      </c>
      <c r="L24" s="171">
        <v>0</v>
      </c>
    </row>
    <row r="25" spans="1:12" x14ac:dyDescent="0.25">
      <c r="A25" s="285"/>
      <c r="B25" s="27">
        <f>1.5*F25</f>
        <v>18.674999999999997</v>
      </c>
      <c r="C25" s="27" t="s">
        <v>226</v>
      </c>
      <c r="D25" s="25" t="s">
        <v>228</v>
      </c>
      <c r="E25" s="25"/>
      <c r="F25" s="27">
        <v>12.45</v>
      </c>
      <c r="H25" s="187">
        <v>0</v>
      </c>
      <c r="I25" s="187"/>
      <c r="J25" s="187"/>
      <c r="K25" s="27">
        <v>0</v>
      </c>
      <c r="L25" s="171">
        <v>0</v>
      </c>
    </row>
    <row r="26" spans="1:12" x14ac:dyDescent="0.25">
      <c r="A26" s="177" t="s">
        <v>209</v>
      </c>
      <c r="B26" s="27">
        <f>1.5*F26</f>
        <v>0</v>
      </c>
      <c r="C26" s="27" t="s">
        <v>226</v>
      </c>
      <c r="D26" s="25" t="s">
        <v>36</v>
      </c>
      <c r="E26" s="25"/>
      <c r="F26" s="27">
        <v>0</v>
      </c>
      <c r="H26" s="187">
        <v>0</v>
      </c>
      <c r="I26" s="187"/>
      <c r="J26" s="187"/>
      <c r="K26" s="27">
        <v>0</v>
      </c>
      <c r="L26" s="171">
        <v>0</v>
      </c>
    </row>
    <row r="27" spans="1:12" x14ac:dyDescent="0.25">
      <c r="A27" s="285" t="s">
        <v>211</v>
      </c>
      <c r="B27" s="27">
        <f t="shared" ref="B27:B32" si="1">1.5*F$27</f>
        <v>1.56</v>
      </c>
      <c r="C27" s="27" t="s">
        <v>226</v>
      </c>
      <c r="D27" s="26" t="s">
        <v>47</v>
      </c>
      <c r="E27" s="26"/>
      <c r="F27" s="279">
        <v>1.04</v>
      </c>
      <c r="H27" s="187">
        <v>0</v>
      </c>
      <c r="I27" s="187"/>
      <c r="J27" s="187"/>
      <c r="K27" s="27">
        <v>0</v>
      </c>
      <c r="L27" s="171">
        <v>0</v>
      </c>
    </row>
    <row r="28" spans="1:12" x14ac:dyDescent="0.25">
      <c r="A28" s="285"/>
      <c r="B28" s="27">
        <f t="shared" si="1"/>
        <v>1.56</v>
      </c>
      <c r="C28" s="27" t="s">
        <v>226</v>
      </c>
      <c r="D28" s="25" t="s">
        <v>29</v>
      </c>
      <c r="E28" s="25"/>
      <c r="F28" s="279"/>
      <c r="H28" s="187">
        <v>0</v>
      </c>
      <c r="I28" s="187"/>
      <c r="J28" s="187"/>
      <c r="K28" s="27">
        <v>0</v>
      </c>
      <c r="L28" s="171">
        <v>0</v>
      </c>
    </row>
    <row r="29" spans="1:12" x14ac:dyDescent="0.25">
      <c r="A29" s="285"/>
      <c r="B29" s="27">
        <f t="shared" si="1"/>
        <v>1.56</v>
      </c>
      <c r="C29" s="27" t="s">
        <v>226</v>
      </c>
      <c r="D29" s="25" t="s">
        <v>219</v>
      </c>
      <c r="E29" s="25"/>
      <c r="F29" s="279"/>
      <c r="H29" s="187">
        <v>0</v>
      </c>
      <c r="I29" s="187"/>
      <c r="J29" s="187"/>
      <c r="K29" s="27">
        <v>0</v>
      </c>
      <c r="L29" s="171">
        <v>0</v>
      </c>
    </row>
    <row r="30" spans="1:12" x14ac:dyDescent="0.25">
      <c r="A30" s="285"/>
      <c r="B30" s="27">
        <f t="shared" si="1"/>
        <v>1.56</v>
      </c>
      <c r="C30" s="27" t="s">
        <v>226</v>
      </c>
      <c r="D30" s="25" t="s">
        <v>35</v>
      </c>
      <c r="E30" s="25"/>
      <c r="F30" s="279"/>
      <c r="H30" s="187">
        <v>0</v>
      </c>
      <c r="I30" s="187"/>
      <c r="J30" s="187"/>
      <c r="K30" s="27">
        <v>0</v>
      </c>
      <c r="L30" s="171">
        <v>0</v>
      </c>
    </row>
    <row r="31" spans="1:12" x14ac:dyDescent="0.25">
      <c r="A31" s="285"/>
      <c r="B31" s="27">
        <f t="shared" si="1"/>
        <v>1.56</v>
      </c>
      <c r="C31" s="27" t="s">
        <v>226</v>
      </c>
      <c r="D31" s="25" t="s">
        <v>30</v>
      </c>
      <c r="E31" s="25"/>
      <c r="F31" s="279"/>
      <c r="H31" s="187">
        <v>0</v>
      </c>
      <c r="I31" s="187"/>
      <c r="J31" s="187"/>
      <c r="K31" s="27">
        <v>0</v>
      </c>
      <c r="L31" s="171">
        <v>0</v>
      </c>
    </row>
    <row r="32" spans="1:12" x14ac:dyDescent="0.25">
      <c r="A32" s="285"/>
      <c r="B32" s="27">
        <f t="shared" si="1"/>
        <v>1.56</v>
      </c>
      <c r="C32" s="27" t="s">
        <v>226</v>
      </c>
      <c r="D32" s="25" t="s">
        <v>39</v>
      </c>
      <c r="E32" s="25"/>
      <c r="F32" s="279"/>
      <c r="H32" s="187">
        <v>0</v>
      </c>
      <c r="I32" s="187"/>
      <c r="J32" s="187"/>
      <c r="K32" s="27">
        <v>0</v>
      </c>
      <c r="L32" s="171">
        <v>0</v>
      </c>
    </row>
    <row r="33" spans="1:12" x14ac:dyDescent="0.25">
      <c r="A33" s="174" t="s">
        <v>212</v>
      </c>
      <c r="B33" s="27">
        <f>1.5*F33</f>
        <v>2.3250000000000002</v>
      </c>
      <c r="C33" s="27" t="s">
        <v>226</v>
      </c>
      <c r="D33" s="26" t="s">
        <v>28</v>
      </c>
      <c r="E33" s="26"/>
      <c r="F33" s="27">
        <v>1.55</v>
      </c>
      <c r="H33" s="187">
        <v>0</v>
      </c>
      <c r="I33" s="187"/>
      <c r="J33" s="187"/>
      <c r="K33" s="27">
        <v>0</v>
      </c>
      <c r="L33" s="171">
        <v>0</v>
      </c>
    </row>
    <row r="34" spans="1:12" x14ac:dyDescent="0.25">
      <c r="A34" s="177" t="s">
        <v>213</v>
      </c>
      <c r="B34" s="27">
        <f>1.5*F34</f>
        <v>0</v>
      </c>
      <c r="C34" s="27" t="s">
        <v>226</v>
      </c>
      <c r="D34" s="25" t="s">
        <v>42</v>
      </c>
      <c r="E34" s="25"/>
      <c r="F34" s="27">
        <v>0</v>
      </c>
      <c r="H34" s="187">
        <v>0</v>
      </c>
      <c r="I34" s="187"/>
      <c r="J34" s="187"/>
      <c r="K34" s="27">
        <v>0</v>
      </c>
      <c r="L34" s="171">
        <v>0</v>
      </c>
    </row>
    <row r="35" spans="1:12" x14ac:dyDescent="0.25">
      <c r="A35" s="283" t="s">
        <v>229</v>
      </c>
      <c r="B35" s="27">
        <f>1.5*F$35</f>
        <v>9</v>
      </c>
      <c r="C35" s="27" t="s">
        <v>226</v>
      </c>
      <c r="D35" s="168" t="s">
        <v>230</v>
      </c>
      <c r="E35" s="168"/>
      <c r="F35" s="279">
        <v>6</v>
      </c>
      <c r="H35" s="187">
        <v>0</v>
      </c>
      <c r="I35" s="187"/>
      <c r="J35" s="187"/>
      <c r="K35" s="27">
        <v>0</v>
      </c>
      <c r="L35" s="171">
        <v>0</v>
      </c>
    </row>
    <row r="36" spans="1:12" x14ac:dyDescent="0.25">
      <c r="A36" s="284"/>
      <c r="B36" s="27">
        <f>1.5*F$35</f>
        <v>9</v>
      </c>
      <c r="C36" s="27" t="s">
        <v>226</v>
      </c>
      <c r="D36" s="168" t="s">
        <v>234</v>
      </c>
      <c r="E36" s="168"/>
      <c r="F36" s="279"/>
      <c r="H36" s="187"/>
      <c r="I36" s="187"/>
      <c r="J36" s="187"/>
      <c r="K36" s="27"/>
      <c r="L36" s="171"/>
    </row>
    <row r="37" spans="1:12" x14ac:dyDescent="0.25">
      <c r="A37" s="281" t="s">
        <v>231</v>
      </c>
      <c r="B37" s="27">
        <f t="shared" ref="B37:B42" si="2">1.5*F37</f>
        <v>0</v>
      </c>
      <c r="C37" s="27" t="s">
        <v>226</v>
      </c>
      <c r="D37" s="25" t="s">
        <v>233</v>
      </c>
      <c r="E37" s="25"/>
      <c r="F37" s="27">
        <v>0</v>
      </c>
      <c r="H37" s="187">
        <v>0</v>
      </c>
      <c r="I37" s="187"/>
      <c r="J37" s="187"/>
      <c r="K37" s="27">
        <v>0</v>
      </c>
      <c r="L37" s="171">
        <v>0</v>
      </c>
    </row>
    <row r="38" spans="1:12" x14ac:dyDescent="0.25">
      <c r="A38" s="282"/>
      <c r="B38" s="27">
        <f t="shared" si="2"/>
        <v>0</v>
      </c>
      <c r="C38" s="27" t="s">
        <v>226</v>
      </c>
      <c r="D38" s="168" t="s">
        <v>232</v>
      </c>
      <c r="E38" s="168"/>
      <c r="F38" s="27">
        <v>0</v>
      </c>
      <c r="H38" s="187">
        <v>0</v>
      </c>
      <c r="I38" s="187"/>
      <c r="J38" s="187"/>
      <c r="K38" s="27">
        <v>0</v>
      </c>
      <c r="L38" s="171">
        <v>0</v>
      </c>
    </row>
    <row r="39" spans="1:12" x14ac:dyDescent="0.25">
      <c r="A39" s="174" t="s">
        <v>214</v>
      </c>
      <c r="B39" s="27">
        <f t="shared" si="2"/>
        <v>3.8849999999999998</v>
      </c>
      <c r="C39" s="27" t="s">
        <v>226</v>
      </c>
      <c r="D39" s="25" t="s">
        <v>215</v>
      </c>
      <c r="E39" s="25"/>
      <c r="F39" s="27">
        <v>2.59</v>
      </c>
      <c r="H39" s="187">
        <v>0</v>
      </c>
      <c r="I39" s="187"/>
      <c r="J39" s="187"/>
      <c r="K39" s="27">
        <v>0</v>
      </c>
      <c r="L39" s="171">
        <v>0</v>
      </c>
    </row>
    <row r="40" spans="1:12" x14ac:dyDescent="0.25">
      <c r="A40" s="174" t="s">
        <v>218</v>
      </c>
      <c r="B40" s="27">
        <f t="shared" si="2"/>
        <v>1.9500000000000002</v>
      </c>
      <c r="C40" s="27" t="s">
        <v>226</v>
      </c>
      <c r="D40" s="25" t="s">
        <v>24</v>
      </c>
      <c r="E40" s="25"/>
      <c r="F40" s="27">
        <v>1.3</v>
      </c>
      <c r="H40" s="187">
        <v>0</v>
      </c>
      <c r="I40" s="187"/>
      <c r="J40" s="187"/>
      <c r="K40" s="27">
        <v>0</v>
      </c>
      <c r="L40" s="171">
        <v>0</v>
      </c>
    </row>
    <row r="41" spans="1:12" x14ac:dyDescent="0.25">
      <c r="A41" s="177" t="s">
        <v>220</v>
      </c>
      <c r="B41" s="27">
        <f t="shared" si="2"/>
        <v>0</v>
      </c>
      <c r="C41" s="27" t="s">
        <v>226</v>
      </c>
      <c r="D41" s="25" t="s">
        <v>37</v>
      </c>
      <c r="E41" s="185"/>
      <c r="F41" s="27">
        <v>0</v>
      </c>
    </row>
    <row r="42" spans="1:12" ht="15.75" thickBot="1" x14ac:dyDescent="0.3">
      <c r="A42" s="178" t="s">
        <v>221</v>
      </c>
      <c r="B42" s="27">
        <f t="shared" si="2"/>
        <v>0</v>
      </c>
      <c r="C42" s="27" t="s">
        <v>226</v>
      </c>
      <c r="D42" s="172" t="s">
        <v>222</v>
      </c>
      <c r="E42" s="186"/>
      <c r="F42" s="27">
        <v>0</v>
      </c>
    </row>
    <row r="43" spans="1:12" x14ac:dyDescent="0.25">
      <c r="F43" s="176"/>
    </row>
  </sheetData>
  <mergeCells count="17">
    <mergeCell ref="F35:F36"/>
    <mergeCell ref="A37:A38"/>
    <mergeCell ref="A35:A36"/>
    <mergeCell ref="A15:A17"/>
    <mergeCell ref="A21:A22"/>
    <mergeCell ref="A27:A32"/>
    <mergeCell ref="A18:A19"/>
    <mergeCell ref="A23:A25"/>
    <mergeCell ref="A7:A8"/>
    <mergeCell ref="A4:A6"/>
    <mergeCell ref="E1:G1"/>
    <mergeCell ref="H1:J1"/>
    <mergeCell ref="F27:F32"/>
    <mergeCell ref="F18:F19"/>
    <mergeCell ref="F21:F22"/>
    <mergeCell ref="A11:A12"/>
    <mergeCell ref="A13:A14"/>
  </mergeCells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opLeftCell="A22" workbookViewId="0">
      <selection activeCell="B51" sqref="B51"/>
    </sheetView>
  </sheetViews>
  <sheetFormatPr defaultRowHeight="15" x14ac:dyDescent="0.25"/>
  <cols>
    <col min="1" max="1" width="19.7109375" bestFit="1" customWidth="1"/>
    <col min="2" max="2" width="32.85546875" bestFit="1" customWidth="1"/>
  </cols>
  <sheetData>
    <row r="1" spans="1:6" ht="18.75" x14ac:dyDescent="0.3">
      <c r="A1" s="291" t="s">
        <v>308</v>
      </c>
      <c r="B1" s="291"/>
      <c r="C1" s="291"/>
      <c r="D1" s="291"/>
      <c r="E1" s="291"/>
      <c r="F1" s="291"/>
    </row>
    <row r="2" spans="1:6" x14ac:dyDescent="0.25">
      <c r="A2" s="183" t="s">
        <v>276</v>
      </c>
      <c r="B2" s="183" t="s">
        <v>277</v>
      </c>
      <c r="C2" s="183" t="s">
        <v>278</v>
      </c>
      <c r="D2" s="183" t="s">
        <v>279</v>
      </c>
      <c r="E2" s="183" t="s">
        <v>280</v>
      </c>
      <c r="F2" s="183" t="s">
        <v>281</v>
      </c>
    </row>
    <row r="3" spans="1:6" x14ac:dyDescent="0.25">
      <c r="A3">
        <v>1</v>
      </c>
      <c r="B3" t="s">
        <v>282</v>
      </c>
    </row>
    <row r="4" spans="1:6" x14ac:dyDescent="0.25">
      <c r="A4">
        <v>2</v>
      </c>
      <c r="B4" t="s">
        <v>283</v>
      </c>
    </row>
    <row r="5" spans="1:6" x14ac:dyDescent="0.25">
      <c r="A5">
        <v>4</v>
      </c>
      <c r="B5" t="s">
        <v>284</v>
      </c>
    </row>
    <row r="6" spans="1:6" x14ac:dyDescent="0.25">
      <c r="A6">
        <v>5</v>
      </c>
      <c r="B6" t="s">
        <v>285</v>
      </c>
    </row>
    <row r="7" spans="1:6" x14ac:dyDescent="0.25">
      <c r="A7">
        <v>7</v>
      </c>
      <c r="B7" t="s">
        <v>286</v>
      </c>
    </row>
    <row r="8" spans="1:6" x14ac:dyDescent="0.25">
      <c r="A8">
        <v>10</v>
      </c>
      <c r="B8" t="s">
        <v>287</v>
      </c>
    </row>
    <row r="9" spans="1:6" x14ac:dyDescent="0.25">
      <c r="A9">
        <v>11</v>
      </c>
      <c r="B9" t="s">
        <v>288</v>
      </c>
    </row>
    <row r="10" spans="1:6" x14ac:dyDescent="0.25">
      <c r="A10">
        <v>12</v>
      </c>
      <c r="B10" t="s">
        <v>289</v>
      </c>
    </row>
    <row r="11" spans="1:6" x14ac:dyDescent="0.25">
      <c r="A11">
        <v>17</v>
      </c>
      <c r="B11" t="s">
        <v>290</v>
      </c>
    </row>
    <row r="12" spans="1:6" x14ac:dyDescent="0.25">
      <c r="A12">
        <v>18</v>
      </c>
      <c r="B12" t="s">
        <v>291</v>
      </c>
    </row>
    <row r="13" spans="1:6" x14ac:dyDescent="0.25">
      <c r="A13">
        <v>20</v>
      </c>
      <c r="B13" t="s">
        <v>292</v>
      </c>
    </row>
    <row r="14" spans="1:6" x14ac:dyDescent="0.25">
      <c r="A14">
        <v>22</v>
      </c>
      <c r="B14" t="s">
        <v>321</v>
      </c>
    </row>
    <row r="15" spans="1:6" x14ac:dyDescent="0.25">
      <c r="A15">
        <v>24</v>
      </c>
      <c r="B15" t="s">
        <v>293</v>
      </c>
    </row>
    <row r="16" spans="1:6" x14ac:dyDescent="0.25">
      <c r="A16">
        <v>25</v>
      </c>
      <c r="B16" t="s">
        <v>294</v>
      </c>
    </row>
    <row r="17" spans="1:2" x14ac:dyDescent="0.25">
      <c r="A17">
        <v>27</v>
      </c>
      <c r="B17" t="s">
        <v>295</v>
      </c>
    </row>
    <row r="18" spans="1:2" x14ac:dyDescent="0.25">
      <c r="A18">
        <v>28</v>
      </c>
      <c r="B18" t="s">
        <v>297</v>
      </c>
    </row>
    <row r="19" spans="1:2" x14ac:dyDescent="0.25">
      <c r="A19">
        <v>29</v>
      </c>
      <c r="B19" t="s">
        <v>298</v>
      </c>
    </row>
    <row r="20" spans="1:2" x14ac:dyDescent="0.25">
      <c r="A20">
        <v>32</v>
      </c>
      <c r="B20" t="s">
        <v>299</v>
      </c>
    </row>
    <row r="21" spans="1:2" x14ac:dyDescent="0.25">
      <c r="A21">
        <v>33</v>
      </c>
      <c r="B21" t="s">
        <v>300</v>
      </c>
    </row>
    <row r="22" spans="1:2" x14ac:dyDescent="0.25">
      <c r="A22">
        <v>106</v>
      </c>
      <c r="B22" t="s">
        <v>301</v>
      </c>
    </row>
    <row r="23" spans="1:2" x14ac:dyDescent="0.25">
      <c r="A23">
        <v>113</v>
      </c>
      <c r="B23" t="s">
        <v>302</v>
      </c>
    </row>
    <row r="24" spans="1:2" x14ac:dyDescent="0.25">
      <c r="A24">
        <v>116</v>
      </c>
      <c r="B24" t="s">
        <v>302</v>
      </c>
    </row>
    <row r="25" spans="1:2" x14ac:dyDescent="0.25">
      <c r="A25">
        <v>116</v>
      </c>
      <c r="B25" t="s">
        <v>303</v>
      </c>
    </row>
    <row r="26" spans="1:2" x14ac:dyDescent="0.25">
      <c r="A26">
        <v>117</v>
      </c>
      <c r="B26" t="s">
        <v>304</v>
      </c>
    </row>
    <row r="27" spans="1:2" x14ac:dyDescent="0.25">
      <c r="A27">
        <v>117</v>
      </c>
      <c r="B27" t="s">
        <v>305</v>
      </c>
    </row>
    <row r="28" spans="1:2" x14ac:dyDescent="0.25">
      <c r="A28">
        <v>129</v>
      </c>
      <c r="B28" t="s">
        <v>306</v>
      </c>
    </row>
    <row r="29" spans="1:2" x14ac:dyDescent="0.25">
      <c r="A29">
        <v>134</v>
      </c>
      <c r="B29" t="s">
        <v>307</v>
      </c>
    </row>
    <row r="30" spans="1:2" x14ac:dyDescent="0.25">
      <c r="A30">
        <v>501</v>
      </c>
      <c r="B30" t="s">
        <v>310</v>
      </c>
    </row>
    <row r="31" spans="1:2" x14ac:dyDescent="0.25">
      <c r="A31">
        <v>502</v>
      </c>
      <c r="B31" t="s">
        <v>309</v>
      </c>
    </row>
    <row r="32" spans="1:2" x14ac:dyDescent="0.25">
      <c r="A32">
        <v>504</v>
      </c>
      <c r="B32" t="s">
        <v>311</v>
      </c>
    </row>
    <row r="33" spans="1:2" x14ac:dyDescent="0.25">
      <c r="A33">
        <v>505</v>
      </c>
      <c r="B33" t="s">
        <v>312</v>
      </c>
    </row>
    <row r="34" spans="1:2" x14ac:dyDescent="0.25">
      <c r="A34">
        <v>507</v>
      </c>
      <c r="B34" t="s">
        <v>313</v>
      </c>
    </row>
    <row r="35" spans="1:2" x14ac:dyDescent="0.25">
      <c r="A35">
        <v>510</v>
      </c>
      <c r="B35" t="s">
        <v>314</v>
      </c>
    </row>
    <row r="36" spans="1:2" x14ac:dyDescent="0.25">
      <c r="A36">
        <v>511</v>
      </c>
      <c r="B36" t="s">
        <v>315</v>
      </c>
    </row>
    <row r="37" spans="1:2" x14ac:dyDescent="0.25">
      <c r="A37">
        <v>512</v>
      </c>
      <c r="B37" t="s">
        <v>316</v>
      </c>
    </row>
    <row r="38" spans="1:2" x14ac:dyDescent="0.25">
      <c r="A38">
        <v>514</v>
      </c>
      <c r="B38" t="s">
        <v>317</v>
      </c>
    </row>
    <row r="39" spans="1:2" x14ac:dyDescent="0.25">
      <c r="A39">
        <v>517</v>
      </c>
      <c r="B39" t="s">
        <v>318</v>
      </c>
    </row>
    <row r="40" spans="1:2" x14ac:dyDescent="0.25">
      <c r="A40">
        <v>518</v>
      </c>
      <c r="B40" t="s">
        <v>319</v>
      </c>
    </row>
    <row r="41" spans="1:2" x14ac:dyDescent="0.25">
      <c r="A41">
        <v>520</v>
      </c>
      <c r="B41" t="s">
        <v>320</v>
      </c>
    </row>
    <row r="42" spans="1:2" x14ac:dyDescent="0.25">
      <c r="A42">
        <v>522</v>
      </c>
      <c r="B42" t="s">
        <v>322</v>
      </c>
    </row>
    <row r="43" spans="1:2" x14ac:dyDescent="0.25">
      <c r="A43">
        <v>524</v>
      </c>
      <c r="B43" t="s">
        <v>323</v>
      </c>
    </row>
    <row r="44" spans="1:2" x14ac:dyDescent="0.25">
      <c r="A44">
        <v>525</v>
      </c>
      <c r="B44" t="s">
        <v>324</v>
      </c>
    </row>
    <row r="45" spans="1:2" x14ac:dyDescent="0.25">
      <c r="A45">
        <v>528</v>
      </c>
      <c r="B45" t="s">
        <v>325</v>
      </c>
    </row>
    <row r="46" spans="1:2" x14ac:dyDescent="0.25">
      <c r="A46">
        <v>529</v>
      </c>
      <c r="B46" t="s">
        <v>326</v>
      </c>
    </row>
    <row r="47" spans="1:2" x14ac:dyDescent="0.25">
      <c r="A47">
        <v>532</v>
      </c>
      <c r="B47" t="s">
        <v>327</v>
      </c>
    </row>
    <row r="48" spans="1:2" x14ac:dyDescent="0.25">
      <c r="A48">
        <v>533</v>
      </c>
      <c r="B48" t="s">
        <v>328</v>
      </c>
    </row>
    <row r="49" spans="1:2" x14ac:dyDescent="0.25">
      <c r="A49">
        <v>552</v>
      </c>
      <c r="B49" t="s">
        <v>329</v>
      </c>
    </row>
    <row r="50" spans="1:2" x14ac:dyDescent="0.25">
      <c r="A50">
        <v>554</v>
      </c>
      <c r="B50" t="s">
        <v>330</v>
      </c>
    </row>
    <row r="51" spans="1:2" x14ac:dyDescent="0.25">
      <c r="A51">
        <v>557</v>
      </c>
      <c r="B51" t="s">
        <v>313</v>
      </c>
    </row>
    <row r="52" spans="1:2" x14ac:dyDescent="0.25">
      <c r="A52">
        <v>561</v>
      </c>
      <c r="B52" t="s">
        <v>315</v>
      </c>
    </row>
    <row r="53" spans="1:2" x14ac:dyDescent="0.25">
      <c r="A53">
        <v>562</v>
      </c>
      <c r="B53" t="s">
        <v>316</v>
      </c>
    </row>
    <row r="54" spans="1:2" x14ac:dyDescent="0.25">
      <c r="B54" t="s">
        <v>296</v>
      </c>
    </row>
    <row r="55" spans="1:2" x14ac:dyDescent="0.25">
      <c r="B55" t="s">
        <v>296</v>
      </c>
    </row>
    <row r="56" spans="1:2" x14ac:dyDescent="0.25">
      <c r="B56" t="s">
        <v>296</v>
      </c>
    </row>
    <row r="57" spans="1:2" x14ac:dyDescent="0.25">
      <c r="B57" t="s">
        <v>296</v>
      </c>
    </row>
    <row r="58" spans="1:2" x14ac:dyDescent="0.25">
      <c r="B58" t="s">
        <v>296</v>
      </c>
    </row>
    <row r="59" spans="1:2" x14ac:dyDescent="0.25">
      <c r="B59" t="s">
        <v>296</v>
      </c>
    </row>
    <row r="60" spans="1:2" x14ac:dyDescent="0.25">
      <c r="B60" t="s">
        <v>296</v>
      </c>
    </row>
    <row r="61" spans="1:2" x14ac:dyDescent="0.25">
      <c r="B61" t="s">
        <v>296</v>
      </c>
    </row>
    <row r="62" spans="1:2" x14ac:dyDescent="0.25">
      <c r="B62" t="s">
        <v>296</v>
      </c>
    </row>
    <row r="63" spans="1:2" x14ac:dyDescent="0.25">
      <c r="B63" t="s">
        <v>296</v>
      </c>
    </row>
    <row r="64" spans="1:2" x14ac:dyDescent="0.25">
      <c r="B64" t="s">
        <v>296</v>
      </c>
    </row>
    <row r="65" spans="2:2" x14ac:dyDescent="0.25">
      <c r="B65" t="s">
        <v>296</v>
      </c>
    </row>
    <row r="66" spans="2:2" x14ac:dyDescent="0.25">
      <c r="B66" t="s">
        <v>296</v>
      </c>
    </row>
    <row r="67" spans="2:2" x14ac:dyDescent="0.25">
      <c r="B67" t="s">
        <v>296</v>
      </c>
    </row>
    <row r="68" spans="2:2" x14ac:dyDescent="0.25">
      <c r="B68" t="s">
        <v>296</v>
      </c>
    </row>
    <row r="69" spans="2:2" x14ac:dyDescent="0.25">
      <c r="B69" t="s">
        <v>296</v>
      </c>
    </row>
    <row r="70" spans="2:2" x14ac:dyDescent="0.25">
      <c r="B70" t="s">
        <v>296</v>
      </c>
    </row>
    <row r="71" spans="2:2" x14ac:dyDescent="0.25">
      <c r="B71" t="s">
        <v>296</v>
      </c>
    </row>
    <row r="72" spans="2:2" x14ac:dyDescent="0.25">
      <c r="B72" t="s">
        <v>296</v>
      </c>
    </row>
    <row r="73" spans="2:2" x14ac:dyDescent="0.25">
      <c r="B73" t="s">
        <v>296</v>
      </c>
    </row>
    <row r="74" spans="2:2" x14ac:dyDescent="0.25">
      <c r="B74" t="s">
        <v>296</v>
      </c>
    </row>
    <row r="75" spans="2:2" x14ac:dyDescent="0.25">
      <c r="B75" t="s">
        <v>296</v>
      </c>
    </row>
    <row r="76" spans="2:2" x14ac:dyDescent="0.25">
      <c r="B76" t="s">
        <v>296</v>
      </c>
    </row>
    <row r="77" spans="2:2" x14ac:dyDescent="0.25">
      <c r="B77" t="s">
        <v>296</v>
      </c>
    </row>
    <row r="78" spans="2:2" x14ac:dyDescent="0.25">
      <c r="B78" t="s">
        <v>296</v>
      </c>
    </row>
    <row r="79" spans="2:2" x14ac:dyDescent="0.25">
      <c r="B79" t="s">
        <v>296</v>
      </c>
    </row>
    <row r="80" spans="2:2" x14ac:dyDescent="0.25">
      <c r="B80" t="s">
        <v>296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8"/>
  <sheetViews>
    <sheetView workbookViewId="0">
      <selection activeCell="L13" sqref="L13"/>
    </sheetView>
  </sheetViews>
  <sheetFormatPr defaultRowHeight="15" x14ac:dyDescent="0.25"/>
  <cols>
    <col min="4" max="4" width="12.42578125" customWidth="1"/>
    <col min="5" max="5" width="12.140625" bestFit="1" customWidth="1"/>
    <col min="6" max="6" width="9.28515625" bestFit="1" customWidth="1"/>
    <col min="7" max="7" width="11.85546875" bestFit="1" customWidth="1"/>
    <col min="8" max="8" width="12.85546875" bestFit="1" customWidth="1"/>
  </cols>
  <sheetData>
    <row r="2" spans="2:8" x14ac:dyDescent="0.25">
      <c r="B2" s="287" t="s">
        <v>55</v>
      </c>
      <c r="C2" s="287"/>
      <c r="D2" s="287"/>
      <c r="E2" s="287"/>
      <c r="F2" s="287"/>
      <c r="G2" s="287"/>
      <c r="H2" s="287"/>
    </row>
    <row r="3" spans="2:8" x14ac:dyDescent="0.25">
      <c r="B3" s="288" t="s">
        <v>56</v>
      </c>
      <c r="C3" s="288"/>
      <c r="D3" s="288"/>
      <c r="E3" s="289" t="s">
        <v>103</v>
      </c>
      <c r="F3" s="289"/>
      <c r="G3" s="289"/>
      <c r="H3" s="289"/>
    </row>
    <row r="4" spans="2:8" x14ac:dyDescent="0.25">
      <c r="B4" s="288"/>
      <c r="C4" s="288"/>
      <c r="D4" s="288"/>
      <c r="E4" s="30" t="s">
        <v>99</v>
      </c>
      <c r="F4" s="30" t="s">
        <v>100</v>
      </c>
      <c r="G4" s="30" t="s">
        <v>101</v>
      </c>
      <c r="H4" s="30" t="s">
        <v>102</v>
      </c>
    </row>
    <row r="5" spans="2:8" x14ac:dyDescent="0.25">
      <c r="B5" s="286" t="s">
        <v>57</v>
      </c>
      <c r="C5" s="286"/>
      <c r="D5" s="286"/>
      <c r="E5" s="34">
        <v>0</v>
      </c>
      <c r="F5" s="34">
        <v>0</v>
      </c>
      <c r="G5" s="34">
        <v>0</v>
      </c>
      <c r="H5" s="34">
        <v>0</v>
      </c>
    </row>
    <row r="6" spans="2:8" x14ac:dyDescent="0.25">
      <c r="B6" s="286" t="s">
        <v>58</v>
      </c>
      <c r="C6" s="286"/>
      <c r="D6" s="286"/>
      <c r="E6" s="34">
        <v>0</v>
      </c>
      <c r="F6" s="34">
        <v>0</v>
      </c>
      <c r="G6" s="34">
        <v>0</v>
      </c>
      <c r="H6" s="34">
        <v>0</v>
      </c>
    </row>
    <row r="7" spans="2:8" x14ac:dyDescent="0.25">
      <c r="B7" s="286" t="s">
        <v>59</v>
      </c>
      <c r="C7" s="286"/>
      <c r="D7" s="286"/>
      <c r="E7" s="34">
        <v>0</v>
      </c>
      <c r="F7" s="34">
        <v>0</v>
      </c>
      <c r="G7" s="34">
        <v>0</v>
      </c>
      <c r="H7" s="34">
        <v>0</v>
      </c>
    </row>
    <row r="8" spans="2:8" x14ac:dyDescent="0.25">
      <c r="B8" s="286" t="s">
        <v>60</v>
      </c>
      <c r="C8" s="286"/>
      <c r="D8" s="286"/>
      <c r="E8" s="34">
        <v>0</v>
      </c>
      <c r="F8" s="34">
        <v>0</v>
      </c>
      <c r="G8" s="34">
        <v>0</v>
      </c>
      <c r="H8" s="34">
        <v>0</v>
      </c>
    </row>
    <row r="9" spans="2:8" x14ac:dyDescent="0.25">
      <c r="B9" s="286" t="s">
        <v>61</v>
      </c>
      <c r="C9" s="286"/>
      <c r="D9" s="286"/>
      <c r="E9" s="34">
        <v>0</v>
      </c>
      <c r="F9" s="34">
        <v>0</v>
      </c>
      <c r="G9" s="34">
        <v>0</v>
      </c>
      <c r="H9" s="34">
        <v>0</v>
      </c>
    </row>
    <row r="10" spans="2:8" x14ac:dyDescent="0.25">
      <c r="B10" s="286" t="s">
        <v>62</v>
      </c>
      <c r="C10" s="286"/>
      <c r="D10" s="286"/>
      <c r="E10" s="34">
        <v>0</v>
      </c>
      <c r="F10" s="34">
        <v>0</v>
      </c>
      <c r="G10" s="34">
        <v>0</v>
      </c>
      <c r="H10" s="34">
        <v>0</v>
      </c>
    </row>
    <row r="11" spans="2:8" x14ac:dyDescent="0.25">
      <c r="B11" s="286" t="s">
        <v>63</v>
      </c>
      <c r="C11" s="286"/>
      <c r="D11" s="286"/>
      <c r="E11" s="34">
        <v>0</v>
      </c>
      <c r="F11" s="34">
        <v>0</v>
      </c>
      <c r="G11" s="34">
        <v>0</v>
      </c>
      <c r="H11" s="34">
        <v>0</v>
      </c>
    </row>
    <row r="12" spans="2:8" x14ac:dyDescent="0.25">
      <c r="B12" s="286" t="s">
        <v>64</v>
      </c>
      <c r="C12" s="286"/>
      <c r="D12" s="286"/>
      <c r="E12" s="34">
        <v>0</v>
      </c>
      <c r="F12" s="34">
        <v>0</v>
      </c>
      <c r="G12" s="34">
        <v>0</v>
      </c>
      <c r="H12" s="34">
        <v>0</v>
      </c>
    </row>
    <row r="13" spans="2:8" x14ac:dyDescent="0.25">
      <c r="B13" s="286" t="s">
        <v>65</v>
      </c>
      <c r="C13" s="286"/>
      <c r="D13" s="286"/>
      <c r="E13" s="34">
        <v>0</v>
      </c>
      <c r="F13" s="34">
        <v>0</v>
      </c>
      <c r="G13" s="34">
        <v>0</v>
      </c>
      <c r="H13" s="34">
        <v>0</v>
      </c>
    </row>
    <row r="14" spans="2:8" x14ac:dyDescent="0.25">
      <c r="B14" s="286" t="s">
        <v>66</v>
      </c>
      <c r="C14" s="286"/>
      <c r="D14" s="286"/>
      <c r="E14" s="34">
        <v>0</v>
      </c>
      <c r="F14" s="34">
        <v>0</v>
      </c>
      <c r="G14" s="34">
        <v>0</v>
      </c>
      <c r="H14" s="34">
        <v>0</v>
      </c>
    </row>
    <row r="15" spans="2:8" x14ac:dyDescent="0.25">
      <c r="B15" s="286" t="s">
        <v>67</v>
      </c>
      <c r="C15" s="286"/>
      <c r="D15" s="286"/>
      <c r="E15" s="34">
        <v>0</v>
      </c>
      <c r="F15" s="34">
        <v>0</v>
      </c>
      <c r="G15" s="34">
        <v>0</v>
      </c>
      <c r="H15" s="34">
        <v>0</v>
      </c>
    </row>
    <row r="16" spans="2:8" x14ac:dyDescent="0.25">
      <c r="B16" s="286" t="s">
        <v>68</v>
      </c>
      <c r="C16" s="286"/>
      <c r="D16" s="286"/>
      <c r="E16" s="34">
        <v>0</v>
      </c>
      <c r="F16" s="34">
        <v>0</v>
      </c>
      <c r="G16" s="34">
        <v>0</v>
      </c>
      <c r="H16" s="34">
        <v>0</v>
      </c>
    </row>
    <row r="17" spans="2:8" x14ac:dyDescent="0.25">
      <c r="B17" s="286" t="s">
        <v>69</v>
      </c>
      <c r="C17" s="286"/>
      <c r="D17" s="286"/>
      <c r="E17" s="34">
        <v>0</v>
      </c>
      <c r="F17" s="34">
        <v>0</v>
      </c>
      <c r="G17" s="34">
        <v>0</v>
      </c>
      <c r="H17" s="34">
        <v>0</v>
      </c>
    </row>
    <row r="18" spans="2:8" x14ac:dyDescent="0.25">
      <c r="B18" s="286" t="s">
        <v>70</v>
      </c>
      <c r="C18" s="286"/>
      <c r="D18" s="286"/>
      <c r="E18" s="34">
        <v>0</v>
      </c>
      <c r="F18" s="34">
        <v>0</v>
      </c>
      <c r="G18" s="34">
        <v>0</v>
      </c>
      <c r="H18" s="34">
        <v>0</v>
      </c>
    </row>
    <row r="19" spans="2:8" x14ac:dyDescent="0.25">
      <c r="B19" s="286" t="s">
        <v>71</v>
      </c>
      <c r="C19" s="286"/>
      <c r="D19" s="286"/>
      <c r="E19" s="34">
        <v>0</v>
      </c>
      <c r="F19" s="34">
        <v>0</v>
      </c>
      <c r="G19" s="34">
        <v>0</v>
      </c>
      <c r="H19" s="34">
        <v>0</v>
      </c>
    </row>
    <row r="20" spans="2:8" x14ac:dyDescent="0.25">
      <c r="B20" s="290" t="s">
        <v>72</v>
      </c>
      <c r="C20" s="290"/>
      <c r="D20" s="290"/>
      <c r="E20" s="35">
        <v>0</v>
      </c>
      <c r="F20" s="35">
        <v>0</v>
      </c>
      <c r="G20" s="35">
        <v>0</v>
      </c>
      <c r="H20" s="35">
        <v>0</v>
      </c>
    </row>
    <row r="21" spans="2:8" x14ac:dyDescent="0.25">
      <c r="B21" s="36" t="s">
        <v>73</v>
      </c>
      <c r="C21" s="36"/>
      <c r="D21" s="36"/>
      <c r="E21" s="34">
        <v>0</v>
      </c>
      <c r="F21" s="34">
        <v>0</v>
      </c>
      <c r="G21" s="34">
        <v>0</v>
      </c>
      <c r="H21" s="34">
        <v>0</v>
      </c>
    </row>
    <row r="22" spans="2:8" x14ac:dyDescent="0.25">
      <c r="B22" s="36" t="s">
        <v>74</v>
      </c>
      <c r="C22" s="36"/>
      <c r="D22" s="36"/>
      <c r="E22" s="34">
        <v>0</v>
      </c>
      <c r="F22" s="34">
        <v>0</v>
      </c>
      <c r="G22" s="34">
        <v>0</v>
      </c>
      <c r="H22" s="34">
        <v>0</v>
      </c>
    </row>
    <row r="23" spans="2:8" x14ac:dyDescent="0.25">
      <c r="B23" s="290" t="s">
        <v>75</v>
      </c>
      <c r="C23" s="290"/>
      <c r="D23" s="290"/>
      <c r="E23" s="35">
        <v>0</v>
      </c>
      <c r="F23" s="29">
        <f>F20-F21</f>
        <v>0</v>
      </c>
      <c r="G23" s="29">
        <f>G20-G21</f>
        <v>0</v>
      </c>
      <c r="H23" s="29">
        <f>H20-H21</f>
        <v>0</v>
      </c>
    </row>
    <row r="24" spans="2:8" x14ac:dyDescent="0.25">
      <c r="B24" s="36" t="s">
        <v>76</v>
      </c>
      <c r="C24" s="36"/>
      <c r="D24" s="36"/>
      <c r="E24" s="34">
        <f t="shared" ref="E24:H25" si="0">IF(E23&gt;0,E23*0.25,0)</f>
        <v>0</v>
      </c>
      <c r="F24" s="34">
        <f t="shared" si="0"/>
        <v>0</v>
      </c>
      <c r="G24" s="34">
        <f t="shared" si="0"/>
        <v>0</v>
      </c>
      <c r="H24" s="34">
        <f t="shared" si="0"/>
        <v>0</v>
      </c>
    </row>
    <row r="25" spans="2:8" x14ac:dyDescent="0.25">
      <c r="B25" s="36" t="s">
        <v>77</v>
      </c>
      <c r="C25" s="36"/>
      <c r="D25" s="36"/>
      <c r="E25" s="34">
        <f t="shared" si="0"/>
        <v>0</v>
      </c>
      <c r="F25" s="34">
        <f t="shared" si="0"/>
        <v>0</v>
      </c>
      <c r="G25" s="34">
        <f t="shared" si="0"/>
        <v>0</v>
      </c>
      <c r="H25" s="34">
        <f t="shared" si="0"/>
        <v>0</v>
      </c>
    </row>
    <row r="26" spans="2:8" x14ac:dyDescent="0.25">
      <c r="B26" s="290" t="s">
        <v>78</v>
      </c>
      <c r="C26" s="290"/>
      <c r="D26" s="290"/>
      <c r="E26" s="28"/>
      <c r="F26" s="28">
        <f>(F23-E25)</f>
        <v>0</v>
      </c>
      <c r="G26" s="28">
        <f>G23-F25</f>
        <v>0</v>
      </c>
      <c r="H26" s="28">
        <f>H23-G25</f>
        <v>0</v>
      </c>
    </row>
    <row r="27" spans="2:8" x14ac:dyDescent="0.25">
      <c r="B27" s="36" t="s">
        <v>79</v>
      </c>
      <c r="C27" s="36"/>
      <c r="D27" s="36"/>
      <c r="E27" s="34">
        <f>IF(E26&gt;0,E26*0.25,0)</f>
        <v>0</v>
      </c>
      <c r="F27" s="34">
        <f>IF(F26&gt;0,F26*0.25,0)</f>
        <v>0</v>
      </c>
      <c r="G27" s="34">
        <f>IF(G26&gt;0,G26*0.25,0)</f>
        <v>0</v>
      </c>
      <c r="H27" s="34">
        <f>IF(H26&gt;0,H26*0.25,0)</f>
        <v>0</v>
      </c>
    </row>
    <row r="28" spans="2:8" x14ac:dyDescent="0.25">
      <c r="B28" s="290" t="s">
        <v>80</v>
      </c>
      <c r="C28" s="290"/>
      <c r="D28" s="290"/>
      <c r="E28" s="28">
        <f>E26-E27</f>
        <v>0</v>
      </c>
      <c r="F28" s="28">
        <f>F26-F27</f>
        <v>0</v>
      </c>
      <c r="G28" s="28">
        <f>G26-G27</f>
        <v>0</v>
      </c>
      <c r="H28" s="28">
        <f>H26-H27</f>
        <v>0</v>
      </c>
    </row>
  </sheetData>
  <mergeCells count="22">
    <mergeCell ref="B20:D20"/>
    <mergeCell ref="B23:D23"/>
    <mergeCell ref="B26:D26"/>
    <mergeCell ref="B28:D28"/>
    <mergeCell ref="B14:D14"/>
    <mergeCell ref="B15:D15"/>
    <mergeCell ref="B16:D16"/>
    <mergeCell ref="B17:D17"/>
    <mergeCell ref="B18:D18"/>
    <mergeCell ref="B19:D19"/>
    <mergeCell ref="B13:D13"/>
    <mergeCell ref="B2:H2"/>
    <mergeCell ref="B3:D4"/>
    <mergeCell ref="E3:H3"/>
    <mergeCell ref="B5:D5"/>
    <mergeCell ref="B6:D6"/>
    <mergeCell ref="B7:D7"/>
    <mergeCell ref="B8:D8"/>
    <mergeCell ref="B9:D9"/>
    <mergeCell ref="B10:D10"/>
    <mergeCell ref="B11:D11"/>
    <mergeCell ref="B12:D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9"/>
  <sheetViews>
    <sheetView workbookViewId="0">
      <selection activeCell="A16" sqref="A16"/>
    </sheetView>
  </sheetViews>
  <sheetFormatPr defaultRowHeight="15" x14ac:dyDescent="0.25"/>
  <cols>
    <col min="1" max="1" width="46.42578125" bestFit="1" customWidth="1"/>
    <col min="3" max="3" width="11.42578125" bestFit="1" customWidth="1"/>
    <col min="4" max="4" width="11.140625" bestFit="1" customWidth="1"/>
  </cols>
  <sheetData>
    <row r="2" spans="1:4" x14ac:dyDescent="0.25">
      <c r="A2" s="47" t="s">
        <v>131</v>
      </c>
      <c r="B2" s="47" t="s">
        <v>132</v>
      </c>
      <c r="C2" s="47" t="s">
        <v>48</v>
      </c>
      <c r="D2" s="47" t="s">
        <v>133</v>
      </c>
    </row>
    <row r="3" spans="1:4" x14ac:dyDescent="0.25">
      <c r="A3" s="49" t="s">
        <v>134</v>
      </c>
      <c r="B3" s="47"/>
      <c r="C3" s="47"/>
      <c r="D3" s="47"/>
    </row>
    <row r="4" spans="1:4" x14ac:dyDescent="0.25">
      <c r="A4" s="48" t="s">
        <v>135</v>
      </c>
    </row>
    <row r="5" spans="1:4" x14ac:dyDescent="0.25">
      <c r="A5" t="s">
        <v>136</v>
      </c>
    </row>
    <row r="6" spans="1:4" x14ac:dyDescent="0.25">
      <c r="A6" t="s">
        <v>137</v>
      </c>
    </row>
    <row r="7" spans="1:4" x14ac:dyDescent="0.25">
      <c r="A7" t="s">
        <v>177</v>
      </c>
    </row>
    <row r="8" spans="1:4" x14ac:dyDescent="0.25">
      <c r="A8" t="s">
        <v>178</v>
      </c>
    </row>
    <row r="9" spans="1:4" x14ac:dyDescent="0.25">
      <c r="A9" t="s">
        <v>179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4"/>
  <sheetViews>
    <sheetView workbookViewId="0">
      <selection activeCell="I35" sqref="I35"/>
    </sheetView>
  </sheetViews>
  <sheetFormatPr defaultRowHeight="15" x14ac:dyDescent="0.25"/>
  <cols>
    <col min="2" max="2" width="22.28515625" bestFit="1" customWidth="1"/>
  </cols>
  <sheetData>
    <row r="1" spans="2:2" x14ac:dyDescent="0.25">
      <c r="B1" s="183" t="s">
        <v>50</v>
      </c>
    </row>
    <row r="2" spans="2:2" x14ac:dyDescent="0.25">
      <c r="B2" t="s">
        <v>237</v>
      </c>
    </row>
    <row r="3" spans="2:2" x14ac:dyDescent="0.25">
      <c r="B3" t="s">
        <v>238</v>
      </c>
    </row>
    <row r="4" spans="2:2" x14ac:dyDescent="0.25">
      <c r="B4" t="s">
        <v>239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11</vt:i4>
      </vt:variant>
    </vt:vector>
  </HeadingPairs>
  <TitlesOfParts>
    <vt:vector size="11" baseType="lpstr">
      <vt:lpstr>PRESUPOSTO</vt:lpstr>
      <vt:lpstr>PLANO DE INVESTIMENTO</vt:lpstr>
      <vt:lpstr>Plano de financiamento</vt:lpstr>
      <vt:lpstr>PESSOAL</vt:lpstr>
      <vt:lpstr>IRS</vt:lpstr>
      <vt:lpstr>GASTOS</vt:lpstr>
      <vt:lpstr>PRODUTOS </vt:lpstr>
      <vt:lpstr>INVENTÁRIO</vt:lpstr>
      <vt:lpstr>D.R previsionais</vt:lpstr>
      <vt:lpstr>EPI</vt:lpstr>
      <vt:lpstr>Orçamento de tesouraria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Sónia Cristina Vieira Mendes</dc:creator>
  <cp:lastModifiedBy>Sónia Cristina Vieira Mendes</cp:lastModifiedBy>
  <dcterms:created xsi:type="dcterms:W3CDTF">2013-02-18T16:09:05Z</dcterms:created>
  <dcterms:modified xsi:type="dcterms:W3CDTF">2013-02-27T13:35:35Z</dcterms:modified>
</cp:coreProperties>
</file>