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Folha1" sheetId="1" r:id="rId1"/>
  </sheets>
  <calcPr calcId="152511"/>
</workbook>
</file>

<file path=xl/calcChain.xml><?xml version="1.0" encoding="utf-8"?>
<calcChain xmlns="http://schemas.openxmlformats.org/spreadsheetml/2006/main">
  <c r="G8" i="1" l="1"/>
  <c r="S13" i="1" l="1"/>
  <c r="S12" i="1"/>
  <c r="S11" i="1"/>
  <c r="S10" i="1"/>
  <c r="S14" i="1" s="1"/>
  <c r="S9" i="1"/>
  <c r="S8" i="1"/>
  <c r="O13" i="1"/>
  <c r="O12" i="1"/>
  <c r="O11" i="1"/>
  <c r="O10" i="1"/>
  <c r="O9" i="1"/>
  <c r="O8" i="1"/>
  <c r="K8" i="1"/>
  <c r="F14" i="1"/>
  <c r="J14" i="1"/>
  <c r="N14" i="1"/>
  <c r="R14" i="1"/>
  <c r="B14" i="1"/>
  <c r="U7" i="1"/>
  <c r="U12" i="1" s="1"/>
  <c r="U14" i="1" s="1"/>
  <c r="K13" i="1"/>
  <c r="K12" i="1"/>
  <c r="K11" i="1"/>
  <c r="K10" i="1"/>
  <c r="K9" i="1"/>
  <c r="K14" i="1" s="1"/>
  <c r="M7" i="1"/>
  <c r="M10" i="1" s="1"/>
  <c r="M14" i="1" s="1"/>
  <c r="G13" i="1"/>
  <c r="C13" i="1"/>
  <c r="C12" i="1"/>
  <c r="C11" i="1"/>
  <c r="C10" i="1"/>
  <c r="C9" i="1"/>
  <c r="G12" i="1"/>
  <c r="G11" i="1"/>
  <c r="G10" i="1"/>
  <c r="G9" i="1"/>
  <c r="G14" i="1" s="1"/>
  <c r="U6" i="1"/>
  <c r="Q6" i="1"/>
  <c r="Q7" i="1" s="1"/>
  <c r="M6" i="1"/>
  <c r="I6" i="1"/>
  <c r="I7" i="1" s="1"/>
  <c r="C3" i="1"/>
  <c r="E6" i="1"/>
  <c r="E7" i="1" s="1"/>
  <c r="C8" i="1"/>
  <c r="O14" i="1" l="1"/>
  <c r="Q11" i="1"/>
  <c r="Q14" i="1" s="1"/>
  <c r="I9" i="1"/>
  <c r="I14" i="1" s="1"/>
  <c r="C18" i="1"/>
  <c r="C14" i="1"/>
  <c r="E8" i="1"/>
  <c r="E14" i="1" s="1"/>
  <c r="C19" i="1" l="1"/>
  <c r="C20" i="1" s="1"/>
</calcChain>
</file>

<file path=xl/comments1.xml><?xml version="1.0" encoding="utf-8"?>
<comments xmlns="http://schemas.openxmlformats.org/spreadsheetml/2006/main">
  <authors>
    <author>Autor</author>
  </authors>
  <commentList>
    <comment ref="E8" authorId="0" shapeId="0">
      <text>
        <r>
          <rPr>
            <sz val="9"/>
            <color indexed="81"/>
            <rFont val="Tahoma"/>
            <family val="2"/>
          </rPr>
          <t xml:space="preserve">Valor a Deduzir no Q07 da Mod. 22
</t>
        </r>
      </text>
    </comment>
    <comment ref="I9" authorId="0" shapeId="0">
      <text>
        <r>
          <rPr>
            <sz val="9"/>
            <color indexed="81"/>
            <rFont val="Tahoma"/>
            <family val="2"/>
          </rPr>
          <t xml:space="preserve">Valor a Deduzir no Q07 da Mod. 22
</t>
        </r>
      </text>
    </comment>
    <comment ref="M10" authorId="0" shapeId="0">
      <text>
        <r>
          <rPr>
            <sz val="9"/>
            <color indexed="81"/>
            <rFont val="Tahoma"/>
            <family val="2"/>
          </rPr>
          <t xml:space="preserve">Valor a Deduzir no Q07 da Mod. 22
</t>
        </r>
      </text>
    </comment>
    <comment ref="Q11" authorId="0" shapeId="0">
      <text>
        <r>
          <rPr>
            <sz val="9"/>
            <color indexed="81"/>
            <rFont val="Tahoma"/>
            <family val="2"/>
          </rPr>
          <t xml:space="preserve">Valor a Deduzir no Q07 da Mod. 22
</t>
        </r>
      </text>
    </comment>
    <comment ref="U12" authorId="0" shapeId="0">
      <text>
        <r>
          <rPr>
            <sz val="9"/>
            <color indexed="81"/>
            <rFont val="Tahoma"/>
            <family val="2"/>
          </rPr>
          <t xml:space="preserve">Valor a Deduzir no Q07 da Mod. 22
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TOTAL DOS DONATIVOS PAGOS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9" authorId="0" shapeId="0">
      <text>
        <r>
          <rPr>
            <b/>
            <sz val="9"/>
            <color indexed="81"/>
            <rFont val="Tahoma"/>
            <charset val="1"/>
          </rPr>
          <t>A DEDUZIR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charset val="1"/>
          </rPr>
          <t>TOTAL DO VALOR MAJORADO OU SEJA: VALOR MAJORAÇÃO MENOS VALOR DO DONATIVO
EX:7.500,00-5.000,00 OU 5.000,00X50%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charset val="1"/>
          </rPr>
          <t>= Q07 M22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<sst xmlns="http://schemas.openxmlformats.org/spreadsheetml/2006/main" count="41" uniqueCount="21">
  <si>
    <t>EMPRESA: XPTO LDA</t>
  </si>
  <si>
    <t>VALOR</t>
  </si>
  <si>
    <t>MAJORAÇÃO</t>
  </si>
  <si>
    <t>xxxxxx Lda</t>
  </si>
  <si>
    <t>ENTIDADE</t>
  </si>
  <si>
    <t>ASSOC. EMPRESARIAIS</t>
  </si>
  <si>
    <t>MECENATO SOCIAL</t>
  </si>
  <si>
    <t>YYYYYY Lda</t>
  </si>
  <si>
    <t>Volume Negócios</t>
  </si>
  <si>
    <t xml:space="preserve">LIMITE </t>
  </si>
  <si>
    <t>Limite Global</t>
  </si>
  <si>
    <t>8/1000</t>
  </si>
  <si>
    <t>MECENATO FAMILIAR</t>
  </si>
  <si>
    <t>MECENATO CULTURAL</t>
  </si>
  <si>
    <t>MECENATO CIENTIFICO</t>
  </si>
  <si>
    <t>zzzzzz Lda</t>
  </si>
  <si>
    <t>TOTAIS</t>
  </si>
  <si>
    <t>SUBTOTAIS</t>
  </si>
  <si>
    <t>Q07 M22</t>
  </si>
  <si>
    <t>ANEXO D Q04</t>
  </si>
  <si>
    <t xml:space="preserve">ANEXO D Q08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</si>
</sst>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164" fontId="0" fillId="2" borderId="0" xfId="0" applyNumberFormat="1" applyFill="1" applyAlignment="1">
      <alignment wrapText="1"/>
    </xf>
    <xf numFmtId="165" fontId="0" fillId="0" borderId="0" xfId="0" applyNumberForma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0" fillId="0" borderId="10" xfId="0" applyBorder="1" applyAlignment="1"/>
    <xf numFmtId="164" fontId="0" fillId="0" borderId="11" xfId="0" applyNumberFormat="1" applyBorder="1" applyAlignment="1"/>
    <xf numFmtId="10" fontId="0" fillId="0" borderId="12" xfId="0" applyNumberFormat="1" applyBorder="1"/>
    <xf numFmtId="165" fontId="0" fillId="2" borderId="13" xfId="0" applyNumberFormat="1" applyFill="1" applyBorder="1"/>
    <xf numFmtId="165" fontId="0" fillId="0" borderId="14" xfId="0" applyNumberFormat="1" applyBorder="1"/>
    <xf numFmtId="165" fontId="0" fillId="2" borderId="15" xfId="0" applyNumberFormat="1" applyFill="1" applyBorder="1"/>
    <xf numFmtId="165" fontId="0" fillId="0" borderId="16" xfId="0" applyNumberFormat="1" applyBorder="1"/>
    <xf numFmtId="165" fontId="0" fillId="2" borderId="17" xfId="0" applyNumberFormat="1" applyFill="1" applyBorder="1"/>
    <xf numFmtId="165" fontId="0" fillId="0" borderId="12" xfId="0" applyNumberFormat="1" applyBorder="1"/>
    <xf numFmtId="165" fontId="0" fillId="0" borderId="18" xfId="0" applyNumberFormat="1" applyBorder="1" applyAlignment="1"/>
    <xf numFmtId="165" fontId="0" fillId="3" borderId="19" xfId="0" applyNumberFormat="1" applyFill="1" applyBorder="1" applyAlignment="1"/>
    <xf numFmtId="165" fontId="0" fillId="0" borderId="4" xfId="0" applyNumberFormat="1" applyBorder="1"/>
    <xf numFmtId="165" fontId="0" fillId="3" borderId="2" xfId="0" applyNumberFormat="1" applyFill="1" applyBorder="1" applyAlignment="1"/>
    <xf numFmtId="165" fontId="0" fillId="0" borderId="20" xfId="0" applyNumberFormat="1" applyBorder="1"/>
    <xf numFmtId="165" fontId="0" fillId="3" borderId="11" xfId="0" applyNumberFormat="1" applyFill="1" applyBorder="1" applyAlignment="1"/>
    <xf numFmtId="4" fontId="0" fillId="0" borderId="0" xfId="0" applyNumberFormat="1"/>
    <xf numFmtId="0" fontId="0" fillId="0" borderId="0" xfId="0" quotePrefix="1"/>
    <xf numFmtId="165" fontId="0" fillId="3" borderId="23" xfId="0" applyNumberFormat="1" applyFill="1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I16" sqref="I16:I17"/>
    </sheetView>
  </sheetViews>
  <sheetFormatPr defaultRowHeight="15" x14ac:dyDescent="0.25"/>
  <cols>
    <col min="1" max="1" width="12.42578125" customWidth="1"/>
    <col min="2" max="2" width="9.5703125" bestFit="1" customWidth="1"/>
    <col min="3" max="3" width="13.28515625" bestFit="1" customWidth="1"/>
    <col min="4" max="4" width="6.42578125" customWidth="1"/>
    <col min="5" max="5" width="9.5703125" bestFit="1" customWidth="1"/>
    <col min="6" max="6" width="10.5703125" bestFit="1" customWidth="1"/>
    <col min="7" max="7" width="12.140625" customWidth="1"/>
    <col min="8" max="8" width="6.42578125" customWidth="1"/>
    <col min="9" max="9" width="10.5703125" bestFit="1" customWidth="1"/>
    <col min="10" max="10" width="9.5703125" bestFit="1" customWidth="1"/>
    <col min="11" max="11" width="12.42578125" bestFit="1" customWidth="1"/>
    <col min="12" max="12" width="7.140625" bestFit="1" customWidth="1"/>
    <col min="13" max="13" width="10.5703125" bestFit="1" customWidth="1"/>
    <col min="14" max="14" width="10" customWidth="1"/>
    <col min="15" max="15" width="12.42578125" bestFit="1" customWidth="1"/>
    <col min="16" max="16" width="7.140625" bestFit="1" customWidth="1"/>
    <col min="17" max="17" width="10.5703125" bestFit="1" customWidth="1"/>
    <col min="18" max="18" width="10.7109375" customWidth="1"/>
    <col min="19" max="19" width="12.5703125" bestFit="1" customWidth="1"/>
    <col min="21" max="21" width="10.7109375" bestFit="1" customWidth="1"/>
  </cols>
  <sheetData>
    <row r="1" spans="1:21" x14ac:dyDescent="0.25">
      <c r="A1" t="s">
        <v>0</v>
      </c>
    </row>
    <row r="2" spans="1:21" x14ac:dyDescent="0.25">
      <c r="A2" t="s">
        <v>8</v>
      </c>
      <c r="C2" s="2">
        <v>2600000</v>
      </c>
    </row>
    <row r="3" spans="1:21" x14ac:dyDescent="0.25">
      <c r="A3" t="s">
        <v>10</v>
      </c>
      <c r="B3" t="s">
        <v>11</v>
      </c>
      <c r="C3" s="2">
        <f>C2*(8/1000)</f>
        <v>20800</v>
      </c>
    </row>
    <row r="4" spans="1:21" ht="15.75" thickBot="1" x14ac:dyDescent="0.3"/>
    <row r="5" spans="1:21" x14ac:dyDescent="0.25">
      <c r="B5" s="31" t="s">
        <v>5</v>
      </c>
      <c r="C5" s="32"/>
      <c r="D5" s="32"/>
      <c r="E5" s="33"/>
      <c r="F5" s="31" t="s">
        <v>6</v>
      </c>
      <c r="G5" s="32"/>
      <c r="H5" s="32"/>
      <c r="I5" s="33"/>
      <c r="J5" s="31" t="s">
        <v>12</v>
      </c>
      <c r="K5" s="32" t="s">
        <v>12</v>
      </c>
      <c r="L5" s="32"/>
      <c r="M5" s="33"/>
      <c r="N5" s="31" t="s">
        <v>13</v>
      </c>
      <c r="O5" s="32" t="s">
        <v>13</v>
      </c>
      <c r="P5" s="32"/>
      <c r="Q5" s="33"/>
      <c r="R5" s="31" t="s">
        <v>14</v>
      </c>
      <c r="S5" s="32" t="s">
        <v>14</v>
      </c>
      <c r="T5" s="32"/>
      <c r="U5" s="33"/>
    </row>
    <row r="6" spans="1:21" ht="15.75" thickBot="1" x14ac:dyDescent="0.3">
      <c r="A6" s="1"/>
      <c r="B6" s="4"/>
      <c r="C6" s="6" t="s">
        <v>2</v>
      </c>
      <c r="D6" s="7" t="s">
        <v>9</v>
      </c>
      <c r="E6" s="5">
        <f>2/1000</f>
        <v>2E-3</v>
      </c>
      <c r="F6" s="4"/>
      <c r="G6" s="6" t="s">
        <v>2</v>
      </c>
      <c r="H6" s="7" t="s">
        <v>9</v>
      </c>
      <c r="I6" s="5">
        <f>8/1000</f>
        <v>8.0000000000000002E-3</v>
      </c>
      <c r="J6" s="4"/>
      <c r="K6" s="6" t="s">
        <v>2</v>
      </c>
      <c r="L6" s="7" t="s">
        <v>9</v>
      </c>
      <c r="M6" s="5">
        <f>8/1000</f>
        <v>8.0000000000000002E-3</v>
      </c>
      <c r="N6" s="4"/>
      <c r="O6" s="6" t="s">
        <v>2</v>
      </c>
      <c r="P6" s="7" t="s">
        <v>9</v>
      </c>
      <c r="Q6" s="5">
        <f>6/1000</f>
        <v>6.0000000000000001E-3</v>
      </c>
      <c r="R6" s="4"/>
      <c r="S6" s="6" t="s">
        <v>2</v>
      </c>
      <c r="T6" s="7" t="s">
        <v>9</v>
      </c>
      <c r="U6" s="5">
        <f>8/1000</f>
        <v>8.0000000000000002E-3</v>
      </c>
    </row>
    <row r="7" spans="1:21" ht="15.75" thickBot="1" x14ac:dyDescent="0.3">
      <c r="A7" s="8" t="s">
        <v>4</v>
      </c>
      <c r="B7" s="12" t="s">
        <v>1</v>
      </c>
      <c r="C7" s="15">
        <v>1.5</v>
      </c>
      <c r="D7" s="13" t="s">
        <v>1</v>
      </c>
      <c r="E7" s="14">
        <f>C2*E6</f>
        <v>5200</v>
      </c>
      <c r="F7" s="12" t="s">
        <v>1</v>
      </c>
      <c r="G7" s="15">
        <v>1.4</v>
      </c>
      <c r="H7" s="13" t="s">
        <v>1</v>
      </c>
      <c r="I7" s="14">
        <f>C2*I6</f>
        <v>20800</v>
      </c>
      <c r="J7" s="12" t="s">
        <v>1</v>
      </c>
      <c r="K7" s="15">
        <v>1.5</v>
      </c>
      <c r="L7" s="13" t="s">
        <v>1</v>
      </c>
      <c r="M7" s="14">
        <f>C2*M6</f>
        <v>20800</v>
      </c>
      <c r="N7" s="12" t="s">
        <v>1</v>
      </c>
      <c r="O7" s="15">
        <v>1.5</v>
      </c>
      <c r="P7" s="13" t="s">
        <v>1</v>
      </c>
      <c r="Q7" s="14">
        <f>C2*Q6</f>
        <v>15600</v>
      </c>
      <c r="R7" s="12" t="s">
        <v>1</v>
      </c>
      <c r="S7" s="15">
        <v>1.3</v>
      </c>
      <c r="T7" s="13" t="s">
        <v>1</v>
      </c>
      <c r="U7" s="14">
        <f>C2*U6</f>
        <v>20800</v>
      </c>
    </row>
    <row r="8" spans="1:21" x14ac:dyDescent="0.25">
      <c r="A8" s="9" t="s">
        <v>3</v>
      </c>
      <c r="B8" s="16">
        <v>5199</v>
      </c>
      <c r="C8" s="17">
        <f>B8*C7</f>
        <v>7798.5</v>
      </c>
      <c r="D8" s="22"/>
      <c r="E8" s="23">
        <f>IF(AND(C8&gt;=E7,B8&gt;=E7),0,IF(AND(C8&gt;=E7,B8&lt;E7),E7-B8,C8-B8))</f>
        <v>1</v>
      </c>
      <c r="F8" s="16"/>
      <c r="G8" s="17">
        <f>F8*G7</f>
        <v>0</v>
      </c>
      <c r="H8" s="22"/>
      <c r="I8" s="23"/>
      <c r="J8" s="16"/>
      <c r="K8" s="17">
        <f>J8*K7</f>
        <v>0</v>
      </c>
      <c r="L8" s="22"/>
      <c r="M8" s="23"/>
      <c r="N8" s="16"/>
      <c r="O8" s="17">
        <f>N8*O7</f>
        <v>0</v>
      </c>
      <c r="P8" s="22"/>
      <c r="Q8" s="23"/>
      <c r="R8" s="16"/>
      <c r="S8" s="17">
        <f>R8*S7</f>
        <v>0</v>
      </c>
      <c r="T8" s="22"/>
      <c r="U8" s="23"/>
    </row>
    <row r="9" spans="1:21" x14ac:dyDescent="0.25">
      <c r="A9" s="10" t="s">
        <v>7</v>
      </c>
      <c r="B9" s="18"/>
      <c r="C9" s="19">
        <f>B9*C7</f>
        <v>0</v>
      </c>
      <c r="D9" s="24"/>
      <c r="E9" s="25"/>
      <c r="F9" s="18">
        <v>5000</v>
      </c>
      <c r="G9" s="19">
        <f>F9*G7</f>
        <v>7000</v>
      </c>
      <c r="H9" s="24"/>
      <c r="I9" s="30">
        <f>IF(AND(G9&gt;=I7,F9&gt;=I7),0,IF(AND(G9&gt;=I7,F9&lt;I7),I7-F9,G9-F9))</f>
        <v>2000</v>
      </c>
      <c r="J9" s="18"/>
      <c r="K9" s="19">
        <f>J9*K7</f>
        <v>0</v>
      </c>
      <c r="L9" s="24"/>
      <c r="M9" s="25"/>
      <c r="N9" s="18"/>
      <c r="O9" s="19">
        <f>N9*O7</f>
        <v>0</v>
      </c>
      <c r="P9" s="24"/>
      <c r="Q9" s="25"/>
      <c r="R9" s="18"/>
      <c r="S9" s="19">
        <f>R9*S7</f>
        <v>0</v>
      </c>
      <c r="T9" s="24"/>
      <c r="U9" s="25"/>
    </row>
    <row r="10" spans="1:21" x14ac:dyDescent="0.25">
      <c r="A10" s="10" t="s">
        <v>15</v>
      </c>
      <c r="B10" s="18"/>
      <c r="C10" s="19">
        <f>B10*C7</f>
        <v>0</v>
      </c>
      <c r="D10" s="24"/>
      <c r="E10" s="25"/>
      <c r="F10" s="18"/>
      <c r="G10" s="19">
        <f>F10*G7</f>
        <v>0</v>
      </c>
      <c r="H10" s="24"/>
      <c r="I10" s="25"/>
      <c r="J10" s="18">
        <v>5000</v>
      </c>
      <c r="K10" s="19">
        <f>J10*K7</f>
        <v>7500</v>
      </c>
      <c r="L10" s="24"/>
      <c r="M10" s="30">
        <f>IF(AND(K10&gt;=M7,J10&gt;=M7),0,IF(AND(K10&gt;=M7,J10&lt;M7),M7-J10,K10-J10))</f>
        <v>2500</v>
      </c>
      <c r="N10" s="18"/>
      <c r="O10" s="19">
        <f>N10*O7</f>
        <v>0</v>
      </c>
      <c r="P10" s="24"/>
      <c r="Q10" s="25"/>
      <c r="R10" s="18"/>
      <c r="S10" s="19">
        <f>R10*S7</f>
        <v>0</v>
      </c>
      <c r="T10" s="24"/>
      <c r="U10" s="25"/>
    </row>
    <row r="11" spans="1:21" x14ac:dyDescent="0.25">
      <c r="A11" s="10"/>
      <c r="B11" s="18"/>
      <c r="C11" s="19">
        <f>B11*C7</f>
        <v>0</v>
      </c>
      <c r="D11" s="24"/>
      <c r="E11" s="25"/>
      <c r="F11" s="18"/>
      <c r="G11" s="19">
        <f>F11*G7</f>
        <v>0</v>
      </c>
      <c r="H11" s="24"/>
      <c r="I11" s="25"/>
      <c r="J11" s="18"/>
      <c r="K11" s="19">
        <f>J11*K7</f>
        <v>0</v>
      </c>
      <c r="L11" s="24"/>
      <c r="M11" s="25"/>
      <c r="N11" s="18">
        <v>5000</v>
      </c>
      <c r="O11" s="19">
        <f>N11*O7</f>
        <v>7500</v>
      </c>
      <c r="P11" s="24"/>
      <c r="Q11" s="30">
        <f>IF(AND(O11&gt;=Q7,N11&gt;=Q7),0,IF(AND(O11&gt;=Q7,N11&lt;Q7),Q7-N11,O11-N11))</f>
        <v>2500</v>
      </c>
      <c r="R11" s="18"/>
      <c r="S11" s="19">
        <f>R11*S7</f>
        <v>0</v>
      </c>
      <c r="T11" s="24"/>
      <c r="U11" s="25"/>
    </row>
    <row r="12" spans="1:21" x14ac:dyDescent="0.25">
      <c r="A12" s="10"/>
      <c r="B12" s="18"/>
      <c r="C12" s="19">
        <f>B12*C7</f>
        <v>0</v>
      </c>
      <c r="D12" s="24"/>
      <c r="E12" s="25"/>
      <c r="F12" s="18"/>
      <c r="G12" s="19">
        <f>F12*G7</f>
        <v>0</v>
      </c>
      <c r="H12" s="24"/>
      <c r="I12" s="25"/>
      <c r="J12" s="18"/>
      <c r="K12" s="19">
        <f>J12*K7</f>
        <v>0</v>
      </c>
      <c r="L12" s="24"/>
      <c r="M12" s="25"/>
      <c r="N12" s="18"/>
      <c r="O12" s="19">
        <f>N12*O7</f>
        <v>0</v>
      </c>
      <c r="P12" s="24"/>
      <c r="Q12" s="25"/>
      <c r="R12" s="18">
        <v>5000</v>
      </c>
      <c r="S12" s="19">
        <f>R12*S7</f>
        <v>6500</v>
      </c>
      <c r="T12" s="24"/>
      <c r="U12" s="30">
        <f>IF(AND(S12&gt;=U7,R12&gt;=U7),0,IF(AND(S12&gt;=U7,R12&lt;U7),U7-R12,S12-R12))</f>
        <v>1500</v>
      </c>
    </row>
    <row r="13" spans="1:21" ht="15.75" thickBot="1" x14ac:dyDescent="0.3">
      <c r="A13" s="11"/>
      <c r="B13" s="20"/>
      <c r="C13" s="21">
        <f>B13*C7</f>
        <v>0</v>
      </c>
      <c r="D13" s="26"/>
      <c r="E13" s="27"/>
      <c r="F13" s="20"/>
      <c r="G13" s="21">
        <f>F13*G7</f>
        <v>0</v>
      </c>
      <c r="H13" s="26"/>
      <c r="I13" s="27"/>
      <c r="J13" s="20"/>
      <c r="K13" s="21">
        <f>J13*K7</f>
        <v>0</v>
      </c>
      <c r="L13" s="26"/>
      <c r="M13" s="27"/>
      <c r="N13" s="20"/>
      <c r="O13" s="21">
        <f>N13*O7</f>
        <v>0</v>
      </c>
      <c r="P13" s="26"/>
      <c r="Q13" s="27"/>
      <c r="R13" s="20"/>
      <c r="S13" s="21">
        <f>R13*S7</f>
        <v>0</v>
      </c>
      <c r="T13" s="26"/>
      <c r="U13" s="27"/>
    </row>
    <row r="14" spans="1:21" x14ac:dyDescent="0.25">
      <c r="A14" t="s">
        <v>17</v>
      </c>
      <c r="B14" s="3">
        <f>SUM(B8:B13)</f>
        <v>5199</v>
      </c>
      <c r="C14" s="3">
        <f>SUM(C8:C13)</f>
        <v>7798.5</v>
      </c>
      <c r="D14" s="3"/>
      <c r="E14" s="3">
        <f>SUM(E8:E13)</f>
        <v>1</v>
      </c>
      <c r="F14" s="3">
        <f t="shared" ref="F14:U14" si="0">SUM(F8:F13)</f>
        <v>5000</v>
      </c>
      <c r="G14" s="3">
        <f t="shared" si="0"/>
        <v>7000</v>
      </c>
      <c r="H14" s="3"/>
      <c r="I14" s="3">
        <f t="shared" si="0"/>
        <v>2000</v>
      </c>
      <c r="J14" s="3">
        <f t="shared" si="0"/>
        <v>5000</v>
      </c>
      <c r="K14" s="3">
        <f t="shared" si="0"/>
        <v>7500</v>
      </c>
      <c r="L14" s="3"/>
      <c r="M14" s="3">
        <f t="shared" si="0"/>
        <v>2500</v>
      </c>
      <c r="N14" s="3">
        <f t="shared" si="0"/>
        <v>5000</v>
      </c>
      <c r="O14" s="3">
        <f t="shared" si="0"/>
        <v>7500</v>
      </c>
      <c r="P14" s="3"/>
      <c r="Q14" s="3">
        <f t="shared" si="0"/>
        <v>2500</v>
      </c>
      <c r="R14" s="3">
        <f t="shared" si="0"/>
        <v>5000</v>
      </c>
      <c r="S14" s="3">
        <f t="shared" si="0"/>
        <v>6500</v>
      </c>
      <c r="T14" s="3"/>
      <c r="U14" s="3">
        <f t="shared" si="0"/>
        <v>1500</v>
      </c>
    </row>
    <row r="17" spans="1:9" x14ac:dyDescent="0.25">
      <c r="A17" t="s">
        <v>16</v>
      </c>
    </row>
    <row r="18" spans="1:9" x14ac:dyDescent="0.25">
      <c r="A18" t="s">
        <v>20</v>
      </c>
      <c r="C18" s="28">
        <f>B14+F14+J14+N14+R14</f>
        <v>25199</v>
      </c>
      <c r="I18" s="29"/>
    </row>
    <row r="19" spans="1:9" x14ac:dyDescent="0.25">
      <c r="A19" t="s">
        <v>18</v>
      </c>
      <c r="C19" s="28">
        <f>(E14-B14)+(I14-F14)+(M14-J14)+(Q14-N14)+(U14-R14)</f>
        <v>-16698</v>
      </c>
    </row>
    <row r="20" spans="1:9" x14ac:dyDescent="0.25">
      <c r="A20" t="s">
        <v>19</v>
      </c>
      <c r="C20" s="28">
        <f>C19</f>
        <v>-16698</v>
      </c>
      <c r="I20" s="29"/>
    </row>
    <row r="22" spans="1:9" x14ac:dyDescent="0.25">
      <c r="I22" s="29"/>
    </row>
  </sheetData>
  <mergeCells count="5">
    <mergeCell ref="J5:M5"/>
    <mergeCell ref="N5:Q5"/>
    <mergeCell ref="R5:U5"/>
    <mergeCell ref="B5:E5"/>
    <mergeCell ref="F5:I5"/>
  </mergeCells>
  <phoneticPr fontId="4" type="noConversion"/>
  <pageMargins left="0.11811023622047245" right="0.11811023622047245" top="0.55118110236220474" bottom="0.55118110236220474" header="0.31496062992125984" footer="0.31496062992125984"/>
  <pageSetup paperSize="9" scale="85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2014-06-10T07:15:49Z</dcterms:modified>
</cp:coreProperties>
</file>