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YV003\Desktop\"/>
    </mc:Choice>
  </mc:AlternateContent>
  <bookViews>
    <workbookView xWindow="0" yWindow="0" windowWidth="20490" windowHeight="8340"/>
  </bookViews>
  <sheets>
    <sheet name="test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K5" i="1"/>
  <c r="P4" i="1"/>
  <c r="T5" i="1"/>
  <c r="U5" i="1" s="1"/>
  <c r="K6" i="1"/>
  <c r="Q6" i="1"/>
  <c r="T6" i="1"/>
  <c r="U6" i="1" s="1"/>
  <c r="K7" i="1"/>
  <c r="Q7" i="1"/>
  <c r="T7" i="1"/>
  <c r="U7" i="1" s="1"/>
  <c r="K8" i="1"/>
  <c r="Q8" i="1"/>
  <c r="T8" i="1"/>
  <c r="U8" i="1" s="1"/>
  <c r="E9" i="1"/>
  <c r="J4" i="1"/>
  <c r="Q9" i="1"/>
  <c r="K10" i="1"/>
  <c r="Q10" i="1"/>
  <c r="T10" i="1"/>
  <c r="U10" i="1" s="1"/>
  <c r="K11" i="1"/>
  <c r="Q11" i="1"/>
  <c r="T11" i="1"/>
  <c r="U11" i="1" s="1"/>
  <c r="K12" i="1"/>
  <c r="Q12" i="1"/>
  <c r="T12" i="1"/>
  <c r="U12" i="1" s="1"/>
  <c r="E13" i="1"/>
  <c r="K13" i="1"/>
  <c r="T13" i="1"/>
  <c r="U13" i="1" s="1"/>
  <c r="K14" i="1"/>
  <c r="T14" i="1"/>
  <c r="U14" i="1" s="1"/>
  <c r="K15" i="1"/>
  <c r="T15" i="1"/>
  <c r="U15" i="1" s="1"/>
  <c r="J16" i="1"/>
  <c r="K16" i="1" s="1"/>
  <c r="E17" i="1"/>
  <c r="K17" i="1"/>
  <c r="T17" i="1"/>
  <c r="U17" i="1" s="1"/>
  <c r="K18" i="1"/>
  <c r="T18" i="1"/>
  <c r="U18" i="1"/>
  <c r="K19" i="1"/>
  <c r="T19" i="1"/>
  <c r="U19" i="1" s="1"/>
  <c r="K20" i="1"/>
  <c r="E21" i="1"/>
  <c r="K21" i="1"/>
  <c r="T21" i="1"/>
  <c r="U21" i="1"/>
  <c r="K22" i="1"/>
  <c r="K23" i="1"/>
  <c r="T23" i="1"/>
  <c r="U23" i="1"/>
  <c r="E24" i="1"/>
  <c r="K24" i="1"/>
  <c r="K25" i="1"/>
  <c r="K26" i="1"/>
  <c r="E28" i="1"/>
  <c r="J30" i="1"/>
  <c r="K30" i="1" s="1"/>
  <c r="K31" i="1"/>
  <c r="Q31" i="1"/>
  <c r="T31" i="1"/>
  <c r="U31" i="1" s="1"/>
  <c r="E32" i="1"/>
  <c r="K32" i="1"/>
  <c r="Q32" i="1"/>
  <c r="T32" i="1"/>
  <c r="U32" i="1"/>
  <c r="K33" i="1"/>
  <c r="Q33" i="1"/>
  <c r="T33" i="1"/>
  <c r="U33" i="1"/>
  <c r="K34" i="1"/>
  <c r="Q34" i="1"/>
  <c r="T34" i="1"/>
  <c r="U34" i="1"/>
  <c r="K35" i="1"/>
  <c r="P30" i="1"/>
  <c r="Q30" i="1" s="1"/>
  <c r="T35" i="1"/>
  <c r="U35" i="1" s="1"/>
  <c r="K36" i="1"/>
  <c r="Q36" i="1"/>
  <c r="T36" i="1"/>
  <c r="U36" i="1" s="1"/>
  <c r="E37" i="1"/>
  <c r="K37" i="1"/>
  <c r="Q37" i="1"/>
  <c r="T37" i="1"/>
  <c r="U37" i="1" s="1"/>
  <c r="K38" i="1"/>
  <c r="Q38" i="1"/>
  <c r="T38" i="1"/>
  <c r="U38" i="1" s="1"/>
  <c r="K39" i="1"/>
  <c r="Q39" i="1"/>
  <c r="T39" i="1"/>
  <c r="U39" i="1" s="1"/>
  <c r="K40" i="1"/>
  <c r="Q40" i="1"/>
  <c r="T40" i="1"/>
  <c r="U40" i="1" s="1"/>
  <c r="K41" i="1"/>
  <c r="Q41" i="1"/>
  <c r="T41" i="1"/>
  <c r="U41" i="1" s="1"/>
  <c r="E42" i="1"/>
  <c r="K42" i="1"/>
  <c r="T42" i="1"/>
  <c r="U42" i="1" s="1"/>
  <c r="J43" i="1"/>
  <c r="K43" i="1" s="1"/>
  <c r="K44" i="1"/>
  <c r="T44" i="1"/>
  <c r="U44" i="1"/>
  <c r="E45" i="1"/>
  <c r="K45" i="1"/>
  <c r="T45" i="1"/>
  <c r="U45" i="1"/>
  <c r="K46" i="1"/>
  <c r="K47" i="1"/>
  <c r="D48" i="1"/>
  <c r="K48" i="1"/>
  <c r="T48" i="1"/>
  <c r="U48" i="1" s="1"/>
  <c r="K49" i="1"/>
  <c r="K50" i="1"/>
  <c r="T50" i="1"/>
  <c r="U50" i="1" s="1"/>
  <c r="K51" i="1"/>
  <c r="T51" i="1"/>
  <c r="U51" i="1"/>
  <c r="K52" i="1"/>
  <c r="T52" i="1"/>
  <c r="U52" i="1" s="1"/>
  <c r="K53" i="1"/>
  <c r="K54" i="1"/>
  <c r="K55" i="1"/>
  <c r="E48" i="1" l="1"/>
  <c r="P58" i="1"/>
  <c r="Q4" i="1"/>
  <c r="Q58" i="1" s="1"/>
  <c r="J27" i="1"/>
  <c r="K4" i="1"/>
  <c r="T9" i="1"/>
  <c r="U9" i="1" s="1"/>
  <c r="U58" i="1" s="1"/>
  <c r="Q35" i="1"/>
  <c r="Q5" i="1"/>
  <c r="J56" i="1"/>
  <c r="K56" i="1" s="1"/>
  <c r="K9" i="1"/>
  <c r="T58" i="1" l="1"/>
  <c r="K27" i="1"/>
  <c r="J58" i="1"/>
  <c r="N61" i="1" l="1"/>
  <c r="K58" i="1"/>
  <c r="Q61" i="1" s="1"/>
</calcChain>
</file>

<file path=xl/sharedStrings.xml><?xml version="1.0" encoding="utf-8"?>
<sst xmlns="http://schemas.openxmlformats.org/spreadsheetml/2006/main" count="186" uniqueCount="82">
  <si>
    <t>SOMA</t>
  </si>
  <si>
    <t>TOTAL</t>
  </si>
  <si>
    <t>SUBCONTRATOS</t>
  </si>
  <si>
    <t>PRESTAÇÕES DE SERVIÇOS</t>
  </si>
  <si>
    <t>PRESTAÇÕES DE SERVIÇOS ISENTAS DE IVA</t>
  </si>
  <si>
    <t>Comissões - Isentas</t>
  </si>
  <si>
    <t>Taxa TSF</t>
  </si>
  <si>
    <t>Taxa XP</t>
  </si>
  <si>
    <t>Taxas de aeroporto</t>
  </si>
  <si>
    <t>Aviação Internacional</t>
  </si>
  <si>
    <t>Diversos Extracomunitárias</t>
  </si>
  <si>
    <t>Seguros Viagem Extracomunitárias</t>
  </si>
  <si>
    <t>Pacotes Tryvel Extracomunitárias</t>
  </si>
  <si>
    <t>JULHO 2014</t>
  </si>
  <si>
    <t>ACUMULADO - JANEIRO A JULHO 2014</t>
  </si>
  <si>
    <t>Vistos Extracomunitárias</t>
  </si>
  <si>
    <t>Rent a car Extracomunitárias</t>
  </si>
  <si>
    <t>VALORES COM MAIOR PESO</t>
  </si>
  <si>
    <t>Diferenças de câmbio favoráveis</t>
  </si>
  <si>
    <t>Operador Extracomunitárias</t>
  </si>
  <si>
    <t>Outros rendimentos e ganhos</t>
  </si>
  <si>
    <t>Estadias Extracomunitárias</t>
  </si>
  <si>
    <t>REEMBOLSOS ISENTOS DE IVA</t>
  </si>
  <si>
    <t>REEMBOLSOS DE SERVIÇOS ISENTOS DE IVA</t>
  </si>
  <si>
    <t>Juros leasing</t>
  </si>
  <si>
    <t>GASTOS E PERDAS DE FINANCIAMENTO</t>
  </si>
  <si>
    <t>68831+68832</t>
  </si>
  <si>
    <t>Quotizações</t>
  </si>
  <si>
    <t>OUTROS GASTOS E PERDAS</t>
  </si>
  <si>
    <t>GASTOS DEPRECIAÇÃO-AMORTIZ.</t>
  </si>
  <si>
    <t>721 - 621</t>
  </si>
  <si>
    <t>ISENTOS DE IVA</t>
  </si>
  <si>
    <t>SUBCONTRATOS ISENTOS DE IVA</t>
  </si>
  <si>
    <t>Remunerações do pessoal</t>
  </si>
  <si>
    <t>ACUMULADO</t>
  </si>
  <si>
    <t>COMPARAÇÃO PROVEITOS vs CUSTOS</t>
  </si>
  <si>
    <t>Remunerações dos orgãos sociais</t>
  </si>
  <si>
    <t>GASTOS COM O PESSOAL</t>
  </si>
  <si>
    <t>PRESTAÇÕES DE SERVIÇOS SUJEITAS A IVA</t>
  </si>
  <si>
    <t>Comissões - Taxa Normal</t>
  </si>
  <si>
    <t>Despesas de representação</t>
  </si>
  <si>
    <t>Despesas de reserva - Taxa Normal</t>
  </si>
  <si>
    <t>Rendas e alugueres</t>
  </si>
  <si>
    <t>Aviação Portugal Continental</t>
  </si>
  <si>
    <t>SERVIÇOS DIVERSOS</t>
  </si>
  <si>
    <t>Diversos Port.Cont./Ilhas/Comum.Europeia</t>
  </si>
  <si>
    <t>Seguros Viagem Port.Cont./Ilhas/Comum.Europeia</t>
  </si>
  <si>
    <t>Deslocações e estadas ( orgãos sociais )</t>
  </si>
  <si>
    <t>Pacotes Tryvel Port.Cont./Ilhas/Comum.Europeia</t>
  </si>
  <si>
    <t>DESLOCAÇÕES, ESTADAS E TRANSPORTES</t>
  </si>
  <si>
    <t>Vistos Port.Cont./Ilhas/Comum.Europeia</t>
  </si>
  <si>
    <t>Rent a car Port.Cont./Ilhas/Comum.Europeia</t>
  </si>
  <si>
    <t>Gasóleo</t>
  </si>
  <si>
    <t>Operador Port.Cont./Ilhas/Comum.Europeia</t>
  </si>
  <si>
    <t>624111+624112</t>
  </si>
  <si>
    <t>Electricidade</t>
  </si>
  <si>
    <t>Estadias Port.Cont./Ilhas/Comum.Europeia</t>
  </si>
  <si>
    <t>ENERGIA E FLUIDOS</t>
  </si>
  <si>
    <t>REEMBOLSOS C/IVA</t>
  </si>
  <si>
    <t>REEMBOLSOS DE SERVIÇOS SUJEITOS A IVA</t>
  </si>
  <si>
    <t>Rappel de fornecedores - Taxa Normal</t>
  </si>
  <si>
    <t>623312+5</t>
  </si>
  <si>
    <t>Material de escritório</t>
  </si>
  <si>
    <t>Ferramentas e utensílios de desgaste rápido</t>
  </si>
  <si>
    <t>MATERIAIS</t>
  </si>
  <si>
    <t>Despesas com serviços bancários</t>
  </si>
  <si>
    <t>622412+5</t>
  </si>
  <si>
    <t>Honorários</t>
  </si>
  <si>
    <t>SERVIÇOS ESPECIALIZADOS</t>
  </si>
  <si>
    <t>Portátil HP Envy 15-J100NPI5</t>
  </si>
  <si>
    <t>SUJEITOS A IVA</t>
  </si>
  <si>
    <t>SUBCONTRATOS SUJEITOS A IVA</t>
  </si>
  <si>
    <t>43+44</t>
  </si>
  <si>
    <r>
      <t xml:space="preserve">ACTIVOS </t>
    </r>
    <r>
      <rPr>
        <b/>
        <sz val="11"/>
        <color rgb="FFFF0000"/>
        <rFont val="Calibri"/>
        <family val="2"/>
        <scheme val="minor"/>
      </rPr>
      <t>( NÃO SOMA A CUSTOS MENSAIS )</t>
    </r>
  </si>
  <si>
    <t>MENSAL</t>
  </si>
  <si>
    <t>OBS.</t>
  </si>
  <si>
    <t>VALOR</t>
  </si>
  <si>
    <t>CONTA</t>
  </si>
  <si>
    <t>RUBRICA</t>
  </si>
  <si>
    <t>ANÁLISE DE CUSTOS OPERACIONAIS</t>
  </si>
  <si>
    <t>ANÁLISE DE PROVEITOS OPERACIONAIS</t>
  </si>
  <si>
    <t>ANÁLISE DE CUSTOS DE FUNCIONAMENTO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</si>
</sst>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4" fontId="2" fillId="2" borderId="0" xfId="0" applyNumberFormat="1" applyFont="1" applyFill="1"/>
    <xf numFmtId="4" fontId="2" fillId="3" borderId="0" xfId="0" applyNumberFormat="1" applyFont="1" applyFill="1"/>
    <xf numFmtId="4" fontId="2" fillId="2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right"/>
    </xf>
    <xf numFmtId="4" fontId="2" fillId="5" borderId="2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4" fontId="0" fillId="2" borderId="0" xfId="0" applyNumberFormat="1" applyFill="1"/>
    <xf numFmtId="4" fontId="0" fillId="5" borderId="0" xfId="0" applyNumberFormat="1" applyFill="1"/>
    <xf numFmtId="4" fontId="2" fillId="5" borderId="2" xfId="0" applyNumberFormat="1" applyFont="1" applyFill="1" applyBorder="1"/>
    <xf numFmtId="0" fontId="2" fillId="7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right"/>
    </xf>
    <xf numFmtId="4" fontId="0" fillId="2" borderId="0" xfId="0" applyNumberFormat="1" applyFont="1" applyFill="1"/>
    <xf numFmtId="0" fontId="2" fillId="0" borderId="0" xfId="0" applyFont="1" applyAlignment="1">
      <alignment horizontal="center"/>
    </xf>
    <xf numFmtId="0" fontId="0" fillId="7" borderId="5" xfId="0" applyFill="1" applyBorder="1"/>
    <xf numFmtId="0" fontId="0" fillId="7" borderId="6" xfId="0" applyFill="1" applyBorder="1"/>
    <xf numFmtId="4" fontId="0" fillId="0" borderId="0" xfId="0" applyNumberFormat="1" applyAlignment="1">
      <alignment horizontal="center"/>
    </xf>
    <xf numFmtId="0" fontId="4" fillId="0" borderId="0" xfId="0" applyFont="1"/>
    <xf numFmtId="4" fontId="2" fillId="5" borderId="1" xfId="0" applyNumberFormat="1" applyFont="1" applyFill="1" applyBorder="1"/>
    <xf numFmtId="49" fontId="2" fillId="5" borderId="0" xfId="0" applyNumberFormat="1" applyFont="1" applyFill="1" applyAlignment="1">
      <alignment horizontal="center"/>
    </xf>
    <xf numFmtId="0" fontId="2" fillId="2" borderId="0" xfId="0" applyFont="1" applyFill="1" applyAlignment="1"/>
    <xf numFmtId="0" fontId="0" fillId="0" borderId="0" xfId="0" applyFill="1" applyBorder="1" applyAlignment="1">
      <alignment horizontal="center"/>
    </xf>
    <xf numFmtId="0" fontId="0" fillId="0" borderId="0" xfId="0" applyFont="1"/>
    <xf numFmtId="0" fontId="0" fillId="5" borderId="0" xfId="0" applyFill="1"/>
    <xf numFmtId="4" fontId="0" fillId="0" borderId="2" xfId="0" applyNumberFormat="1" applyFont="1" applyFill="1" applyBorder="1"/>
    <xf numFmtId="4" fontId="0" fillId="5" borderId="3" xfId="0" applyNumberFormat="1" applyFont="1" applyFill="1" applyBorder="1"/>
    <xf numFmtId="0" fontId="2" fillId="0" borderId="3" xfId="0" applyFont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5" xfId="0" applyBorder="1"/>
    <xf numFmtId="0" fontId="0" fillId="0" borderId="0" xfId="0" applyFont="1" applyFill="1"/>
    <xf numFmtId="4" fontId="2" fillId="2" borderId="8" xfId="0" applyNumberFormat="1" applyFont="1" applyFill="1" applyBorder="1" applyAlignment="1">
      <alignment vertical="center" wrapText="1"/>
    </xf>
    <xf numFmtId="4" fontId="2" fillId="5" borderId="3" xfId="0" applyNumberFormat="1" applyFont="1" applyFill="1" applyBorder="1"/>
    <xf numFmtId="0" fontId="5" fillId="0" borderId="2" xfId="0" applyFont="1" applyFill="1" applyBorder="1" applyAlignment="1">
      <alignment horizontal="center"/>
    </xf>
    <xf numFmtId="0" fontId="0" fillId="0" borderId="9" xfId="0" applyFill="1" applyBorder="1"/>
    <xf numFmtId="0" fontId="4" fillId="0" borderId="0" xfId="0" applyFont="1" applyFill="1"/>
    <xf numFmtId="0" fontId="2" fillId="0" borderId="0" xfId="0" applyFont="1" applyFill="1" applyAlignment="1">
      <alignment horizontal="center"/>
    </xf>
    <xf numFmtId="4" fontId="0" fillId="0" borderId="0" xfId="0" applyNumberFormat="1" applyFont="1" applyFill="1" applyBorder="1"/>
    <xf numFmtId="4" fontId="0" fillId="5" borderId="0" xfId="0" applyNumberFormat="1" applyFont="1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" fillId="7" borderId="3" xfId="0" applyFont="1" applyFill="1" applyBorder="1"/>
    <xf numFmtId="0" fontId="5" fillId="0" borderId="4" xfId="0" applyFont="1" applyFill="1" applyBorder="1" applyAlignment="1">
      <alignment horizontal="center"/>
    </xf>
    <xf numFmtId="0" fontId="0" fillId="8" borderId="0" xfId="0" applyFill="1"/>
    <xf numFmtId="4" fontId="0" fillId="0" borderId="0" xfId="0" applyNumberFormat="1"/>
    <xf numFmtId="0" fontId="0" fillId="0" borderId="0" xfId="0" applyFill="1" applyBorder="1"/>
    <xf numFmtId="0" fontId="1" fillId="8" borderId="3" xfId="0" applyFont="1" applyFill="1" applyBorder="1" applyAlignment="1">
      <alignment horizontal="center"/>
    </xf>
    <xf numFmtId="0" fontId="0" fillId="9" borderId="5" xfId="0" applyFill="1" applyBorder="1"/>
    <xf numFmtId="0" fontId="3" fillId="0" borderId="10" xfId="0" applyFont="1" applyFill="1" applyBorder="1"/>
    <xf numFmtId="0" fontId="0" fillId="9" borderId="6" xfId="0" applyFill="1" applyBorder="1"/>
    <xf numFmtId="0" fontId="0" fillId="0" borderId="11" xfId="0" applyBorder="1" applyAlignment="1">
      <alignment horizontal="center" vertical="center" wrapText="1"/>
    </xf>
    <xf numFmtId="4" fontId="0" fillId="5" borderId="7" xfId="0" applyNumberFormat="1" applyFill="1" applyBorder="1"/>
    <xf numFmtId="0" fontId="2" fillId="0" borderId="7" xfId="0" applyFont="1" applyBorder="1" applyAlignment="1">
      <alignment horizontal="center"/>
    </xf>
    <xf numFmtId="0" fontId="0" fillId="10" borderId="5" xfId="0" applyFill="1" applyBorder="1"/>
    <xf numFmtId="0" fontId="0" fillId="0" borderId="12" xfId="0" applyBorder="1" applyAlignment="1">
      <alignment horizontal="center" vertical="center" wrapText="1"/>
    </xf>
    <xf numFmtId="4" fontId="0" fillId="5" borderId="0" xfId="0" applyNumberFormat="1" applyFill="1" applyBorder="1"/>
    <xf numFmtId="0" fontId="0" fillId="10" borderId="6" xfId="0" applyFill="1" applyBorder="1"/>
    <xf numFmtId="0" fontId="0" fillId="0" borderId="8" xfId="0" applyBorder="1" applyAlignment="1">
      <alignment horizontal="center" vertical="center" wrapText="1"/>
    </xf>
    <xf numFmtId="4" fontId="0" fillId="5" borderId="13" xfId="0" applyNumberFormat="1" applyFill="1" applyBorder="1"/>
    <xf numFmtId="0" fontId="2" fillId="0" borderId="13" xfId="0" applyFont="1" applyBorder="1" applyAlignment="1">
      <alignment horizontal="center"/>
    </xf>
    <xf numFmtId="4" fontId="2" fillId="5" borderId="13" xfId="0" applyNumberFormat="1" applyFont="1" applyFill="1" applyBorder="1"/>
    <xf numFmtId="0" fontId="2" fillId="10" borderId="13" xfId="0" applyFont="1" applyFill="1" applyBorder="1" applyAlignment="1">
      <alignment horizontal="center"/>
    </xf>
    <xf numFmtId="0" fontId="0" fillId="10" borderId="9" xfId="0" applyFill="1" applyBorder="1"/>
    <xf numFmtId="0" fontId="0" fillId="0" borderId="14" xfId="0" applyFill="1" applyBorder="1"/>
    <xf numFmtId="0" fontId="2" fillId="0" borderId="10" xfId="0" applyFont="1" applyBorder="1" applyAlignment="1">
      <alignment horizontal="center"/>
    </xf>
    <xf numFmtId="0" fontId="0" fillId="11" borderId="5" xfId="0" applyFill="1" applyBorder="1"/>
    <xf numFmtId="0" fontId="2" fillId="0" borderId="14" xfId="0" applyFont="1" applyBorder="1" applyAlignment="1">
      <alignment horizontal="center"/>
    </xf>
    <xf numFmtId="0" fontId="0" fillId="11" borderId="6" xfId="0" applyFill="1" applyBorder="1"/>
    <xf numFmtId="0" fontId="2" fillId="0" borderId="15" xfId="0" applyFont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3" fillId="11" borderId="15" xfId="0" applyFont="1" applyFill="1" applyBorder="1"/>
    <xf numFmtId="0" fontId="0" fillId="9" borderId="9" xfId="0" applyFill="1" applyBorder="1"/>
    <xf numFmtId="0" fontId="0" fillId="0" borderId="12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2" fillId="9" borderId="3" xfId="0" applyFont="1" applyFill="1" applyBorder="1" applyAlignment="1">
      <alignment horizontal="center"/>
    </xf>
    <xf numFmtId="0" fontId="2" fillId="9" borderId="3" xfId="0" applyFont="1" applyFill="1" applyBorder="1"/>
    <xf numFmtId="0" fontId="0" fillId="9" borderId="15" xfId="0" applyFill="1" applyBorder="1"/>
    <xf numFmtId="0" fontId="0" fillId="7" borderId="9" xfId="0" applyFill="1" applyBorder="1"/>
    <xf numFmtId="0" fontId="0" fillId="4" borderId="10" xfId="0" applyFill="1" applyBorder="1"/>
    <xf numFmtId="0" fontId="2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0" fillId="7" borderId="15" xfId="0" applyFill="1" applyBorder="1"/>
    <xf numFmtId="0" fontId="0" fillId="4" borderId="14" xfId="0" applyFill="1" applyBorder="1"/>
    <xf numFmtId="0" fontId="1" fillId="4" borderId="13" xfId="0" applyFont="1" applyFill="1" applyBorder="1" applyAlignment="1">
      <alignment horizontal="center"/>
    </xf>
    <xf numFmtId="0" fontId="3" fillId="4" borderId="15" xfId="0" applyFont="1" applyFill="1" applyBorder="1"/>
    <xf numFmtId="0" fontId="2" fillId="12" borderId="3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right"/>
    </xf>
    <xf numFmtId="0" fontId="0" fillId="12" borderId="4" xfId="0" applyFill="1" applyBorder="1"/>
    <xf numFmtId="0" fontId="0" fillId="3" borderId="10" xfId="0" applyFill="1" applyBorder="1"/>
    <xf numFmtId="0" fontId="0" fillId="12" borderId="5" xfId="0" applyFill="1" applyBorder="1"/>
    <xf numFmtId="0" fontId="0" fillId="3" borderId="14" xfId="0" applyFill="1" applyBorder="1"/>
    <xf numFmtId="0" fontId="0" fillId="12" borderId="6" xfId="0" applyFill="1" applyBorder="1"/>
    <xf numFmtId="0" fontId="2" fillId="3" borderId="13" xfId="0" applyFont="1" applyFill="1" applyBorder="1" applyAlignment="1">
      <alignment horizontal="center"/>
    </xf>
    <xf numFmtId="0" fontId="0" fillId="3" borderId="15" xfId="0" applyFill="1" applyBorder="1"/>
    <xf numFmtId="0" fontId="0" fillId="0" borderId="2" xfId="0" applyBorder="1" applyAlignment="1">
      <alignment horizontal="center"/>
    </xf>
    <xf numFmtId="4" fontId="0" fillId="5" borderId="3" xfId="0" applyNumberFormat="1" applyFill="1" applyBorder="1"/>
    <xf numFmtId="0" fontId="2" fillId="0" borderId="4" xfId="0" applyFont="1" applyBorder="1" applyAlignment="1">
      <alignment horizontal="center"/>
    </xf>
    <xf numFmtId="0" fontId="0" fillId="7" borderId="10" xfId="0" applyFill="1" applyBorder="1"/>
    <xf numFmtId="0" fontId="2" fillId="7" borderId="13" xfId="0" applyFont="1" applyFill="1" applyBorder="1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/>
    </xf>
    <xf numFmtId="0" fontId="0" fillId="13" borderId="10" xfId="0" applyFill="1" applyBorder="1"/>
    <xf numFmtId="0" fontId="2" fillId="0" borderId="15" xfId="0" applyFont="1" applyFill="1" applyBorder="1" applyAlignment="1">
      <alignment horizontal="center"/>
    </xf>
    <xf numFmtId="0" fontId="0" fillId="13" borderId="14" xfId="0" applyFill="1" applyBorder="1"/>
    <xf numFmtId="0" fontId="2" fillId="13" borderId="13" xfId="0" applyFont="1" applyFill="1" applyBorder="1" applyAlignment="1">
      <alignment horizontal="center"/>
    </xf>
    <xf numFmtId="0" fontId="0" fillId="13" borderId="15" xfId="0" applyFill="1" applyBorder="1"/>
    <xf numFmtId="0" fontId="2" fillId="12" borderId="3" xfId="0" applyFont="1" applyFill="1" applyBorder="1"/>
    <xf numFmtId="0" fontId="0" fillId="2" borderId="10" xfId="0" applyFill="1" applyBorder="1"/>
    <xf numFmtId="0" fontId="0" fillId="2" borderId="14" xfId="0" applyFill="1" applyBorder="1"/>
    <xf numFmtId="0" fontId="2" fillId="2" borderId="13" xfId="0" applyFont="1" applyFill="1" applyBorder="1" applyAlignment="1">
      <alignment horizontal="center"/>
    </xf>
    <xf numFmtId="0" fontId="0" fillId="2" borderId="15" xfId="0" applyFill="1" applyBorder="1"/>
    <xf numFmtId="0" fontId="0" fillId="14" borderId="5" xfId="0" applyFill="1" applyBorder="1"/>
    <xf numFmtId="0" fontId="0" fillId="14" borderId="6" xfId="0" applyFill="1" applyBorder="1"/>
    <xf numFmtId="0" fontId="0" fillId="15" borderId="10" xfId="0" applyFill="1" applyBorder="1"/>
    <xf numFmtId="0" fontId="0" fillId="15" borderId="14" xfId="0" applyFill="1" applyBorder="1"/>
    <xf numFmtId="0" fontId="2" fillId="0" borderId="13" xfId="0" applyFont="1" applyFill="1" applyBorder="1" applyAlignment="1">
      <alignment horizontal="center"/>
    </xf>
    <xf numFmtId="0" fontId="2" fillId="15" borderId="13" xfId="0" applyFont="1" applyFill="1" applyBorder="1" applyAlignment="1">
      <alignment horizontal="center"/>
    </xf>
    <xf numFmtId="0" fontId="0" fillId="15" borderId="15" xfId="0" applyFill="1" applyBorder="1"/>
    <xf numFmtId="0" fontId="0" fillId="0" borderId="0" xfId="0" applyBorder="1" applyAlignment="1">
      <alignment horizontal="center" vertical="center" wrapText="1"/>
    </xf>
    <xf numFmtId="0" fontId="0" fillId="16" borderId="5" xfId="0" applyFill="1" applyBorder="1"/>
    <xf numFmtId="0" fontId="0" fillId="16" borderId="6" xfId="0" applyFill="1" applyBorder="1"/>
    <xf numFmtId="0" fontId="0" fillId="14" borderId="9" xfId="0" applyFill="1" applyBorder="1"/>
    <xf numFmtId="0" fontId="0" fillId="12" borderId="9" xfId="0" applyFill="1" applyBorder="1"/>
    <xf numFmtId="0" fontId="2" fillId="14" borderId="3" xfId="0" applyFont="1" applyFill="1" applyBorder="1" applyAlignment="1">
      <alignment horizontal="center"/>
    </xf>
    <xf numFmtId="0" fontId="2" fillId="14" borderId="3" xfId="0" applyFont="1" applyFill="1" applyBorder="1"/>
    <xf numFmtId="0" fontId="0" fillId="14" borderId="4" xfId="0" applyFill="1" applyBorder="1"/>
    <xf numFmtId="4" fontId="7" fillId="2" borderId="8" xfId="0" applyNumberFormat="1" applyFont="1" applyFill="1" applyBorder="1" applyAlignment="1">
      <alignment vertical="center" wrapText="1"/>
    </xf>
    <xf numFmtId="0" fontId="2" fillId="16" borderId="1" xfId="0" applyFont="1" applyFill="1" applyBorder="1" applyAlignment="1">
      <alignment horizontal="center"/>
    </xf>
    <xf numFmtId="0" fontId="0" fillId="16" borderId="9" xfId="0" applyFill="1" applyBorder="1"/>
    <xf numFmtId="0" fontId="0" fillId="2" borderId="0" xfId="0" applyFill="1"/>
    <xf numFmtId="0" fontId="2" fillId="5" borderId="0" xfId="0" applyFont="1" applyFill="1" applyAlignment="1">
      <alignment horizontal="center"/>
    </xf>
    <xf numFmtId="4" fontId="2" fillId="5" borderId="0" xfId="0" applyNumberFormat="1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17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</cellXfs>
  <cellStyles count="1">
    <cellStyle name="Normal" xfId="0" builtinId="0"/>
  </cellStyles>
  <dxfs count="23"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YVSRV\Tryv003\An&#225;lise%20de%20custos%20-%20proveitos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eiro 2014"/>
      <sheetName val="Fevereiro 2014"/>
      <sheetName val="Março 2014"/>
      <sheetName val="Abril 2014"/>
      <sheetName val="Maio 2014"/>
      <sheetName val="Junho 2014"/>
    </sheetNames>
    <sheetDataSet>
      <sheetData sheetId="0"/>
      <sheetData sheetId="1"/>
      <sheetData sheetId="2"/>
      <sheetData sheetId="3"/>
      <sheetData sheetId="4"/>
      <sheetData sheetId="5">
        <row r="4">
          <cell r="E4">
            <v>33758.32</v>
          </cell>
          <cell r="K4">
            <v>255800.37999999998</v>
          </cell>
          <cell r="Q4">
            <v>126451.09</v>
          </cell>
        </row>
        <row r="5">
          <cell r="K5">
            <v>59811.34</v>
          </cell>
          <cell r="Q5">
            <v>57010.829999999994</v>
          </cell>
          <cell r="U5">
            <v>2800.51</v>
          </cell>
        </row>
        <row r="6">
          <cell r="K6">
            <v>11850.2</v>
          </cell>
          <cell r="Q6">
            <v>14121.1</v>
          </cell>
          <cell r="U6">
            <v>-2270.900000000001</v>
          </cell>
        </row>
        <row r="7">
          <cell r="K7">
            <v>557.48</v>
          </cell>
          <cell r="Q7">
            <v>519.29</v>
          </cell>
          <cell r="U7">
            <v>38.190000000000012</v>
          </cell>
        </row>
        <row r="8">
          <cell r="K8">
            <v>0</v>
          </cell>
          <cell r="Q8">
            <v>0</v>
          </cell>
          <cell r="U8">
            <v>0</v>
          </cell>
        </row>
        <row r="9">
          <cell r="E9">
            <v>12573.919999999998</v>
          </cell>
          <cell r="K9">
            <v>151501.52000000002</v>
          </cell>
          <cell r="Q9">
            <v>43131.88</v>
          </cell>
          <cell r="U9">
            <v>108369.63999999998</v>
          </cell>
        </row>
        <row r="10">
          <cell r="K10">
            <v>60</v>
          </cell>
          <cell r="Q10">
            <v>1441.7499999999998</v>
          </cell>
          <cell r="U10">
            <v>-1381.7499999999998</v>
          </cell>
        </row>
        <row r="11">
          <cell r="K11">
            <v>28417.100000000002</v>
          </cell>
          <cell r="Q11">
            <v>10177.480000000001</v>
          </cell>
          <cell r="U11">
            <v>18239.62</v>
          </cell>
        </row>
        <row r="12">
          <cell r="K12">
            <v>3309.25</v>
          </cell>
          <cell r="Q12">
            <v>48.76</v>
          </cell>
          <cell r="U12">
            <v>3260.49</v>
          </cell>
        </row>
        <row r="13">
          <cell r="E13">
            <v>11295.85</v>
          </cell>
          <cell r="K13">
            <v>0</v>
          </cell>
          <cell r="U13">
            <v>0</v>
          </cell>
        </row>
        <row r="14">
          <cell r="K14">
            <v>0.39</v>
          </cell>
          <cell r="U14">
            <v>0.39</v>
          </cell>
        </row>
        <row r="15">
          <cell r="K15">
            <v>293.10000000000002</v>
          </cell>
          <cell r="U15">
            <v>293.10000000000002</v>
          </cell>
        </row>
        <row r="16">
          <cell r="K16">
            <v>32623.31</v>
          </cell>
        </row>
        <row r="17">
          <cell r="E17">
            <v>2165.35</v>
          </cell>
          <cell r="K17">
            <v>60</v>
          </cell>
          <cell r="U17">
            <v>60</v>
          </cell>
        </row>
        <row r="18">
          <cell r="K18">
            <v>68.31</v>
          </cell>
          <cell r="U18">
            <v>68.31</v>
          </cell>
        </row>
        <row r="19">
          <cell r="K19">
            <v>15</v>
          </cell>
          <cell r="U19">
            <v>15</v>
          </cell>
        </row>
        <row r="20">
          <cell r="K20">
            <v>0</v>
          </cell>
        </row>
        <row r="21">
          <cell r="E21">
            <v>738.53</v>
          </cell>
          <cell r="K21">
            <v>30390</v>
          </cell>
          <cell r="U21">
            <v>30390</v>
          </cell>
        </row>
        <row r="22">
          <cell r="K22">
            <v>0</v>
          </cell>
        </row>
        <row r="23">
          <cell r="K23">
            <v>2090</v>
          </cell>
          <cell r="U23">
            <v>2090</v>
          </cell>
        </row>
        <row r="24">
          <cell r="E24">
            <v>22197.329999999998</v>
          </cell>
          <cell r="K24">
            <v>0</v>
          </cell>
        </row>
        <row r="25">
          <cell r="K25">
            <v>0</v>
          </cell>
        </row>
        <row r="26">
          <cell r="K26">
            <v>0</v>
          </cell>
        </row>
        <row r="27">
          <cell r="K27">
            <v>223177.07</v>
          </cell>
        </row>
        <row r="28">
          <cell r="E28">
            <v>48035.81</v>
          </cell>
        </row>
        <row r="30">
          <cell r="K30">
            <v>2240532.6899999995</v>
          </cell>
          <cell r="Q30">
            <v>1810468.5699999998</v>
          </cell>
        </row>
        <row r="31">
          <cell r="K31">
            <v>20844</v>
          </cell>
          <cell r="Q31">
            <v>17212.41</v>
          </cell>
          <cell r="U31">
            <v>3631.5899999999997</v>
          </cell>
        </row>
        <row r="32">
          <cell r="E32">
            <v>0</v>
          </cell>
          <cell r="K32">
            <v>69682.5</v>
          </cell>
          <cell r="Q32">
            <v>16259.3</v>
          </cell>
          <cell r="U32">
            <v>53423.199999999997</v>
          </cell>
        </row>
        <row r="33">
          <cell r="K33">
            <v>0</v>
          </cell>
          <cell r="Q33">
            <v>0</v>
          </cell>
          <cell r="U33">
            <v>0</v>
          </cell>
        </row>
        <row r="34">
          <cell r="K34">
            <v>1515.4</v>
          </cell>
          <cell r="Q34">
            <v>3448.7999999999997</v>
          </cell>
          <cell r="U34">
            <v>-1933.4</v>
          </cell>
        </row>
        <row r="35">
          <cell r="K35">
            <v>1809557.5099999998</v>
          </cell>
          <cell r="Q35">
            <v>1335035.4299999997</v>
          </cell>
          <cell r="U35">
            <v>474522.07999999996</v>
          </cell>
        </row>
        <row r="36">
          <cell r="K36">
            <v>206</v>
          </cell>
          <cell r="Q36">
            <v>726.23</v>
          </cell>
          <cell r="U36">
            <v>-520.23</v>
          </cell>
        </row>
        <row r="37">
          <cell r="E37">
            <v>1151.06</v>
          </cell>
          <cell r="K37">
            <v>442</v>
          </cell>
          <cell r="Q37">
            <v>54721.600000000006</v>
          </cell>
          <cell r="U37">
            <v>-54279.600000000006</v>
          </cell>
        </row>
        <row r="38">
          <cell r="K38">
            <v>243500.59</v>
          </cell>
          <cell r="Q38">
            <v>283981.12999999995</v>
          </cell>
          <cell r="U38">
            <v>-40480.539999999994</v>
          </cell>
        </row>
        <row r="39">
          <cell r="K39">
            <v>91344.969999999987</v>
          </cell>
          <cell r="Q39">
            <v>99083.67</v>
          </cell>
          <cell r="U39">
            <v>-7738.6999999999989</v>
          </cell>
        </row>
        <row r="40">
          <cell r="K40">
            <v>36</v>
          </cell>
          <cell r="Q40">
            <v>0</v>
          </cell>
          <cell r="U40">
            <v>36</v>
          </cell>
        </row>
        <row r="41">
          <cell r="K41">
            <v>255</v>
          </cell>
          <cell r="Q41">
            <v>0</v>
          </cell>
          <cell r="U41">
            <v>255</v>
          </cell>
        </row>
        <row r="42">
          <cell r="E42">
            <v>362.01</v>
          </cell>
          <cell r="K42">
            <v>3148.72</v>
          </cell>
          <cell r="U42">
            <v>3148.72</v>
          </cell>
        </row>
        <row r="43">
          <cell r="K43">
            <v>200788.81999999998</v>
          </cell>
        </row>
        <row r="44">
          <cell r="K44">
            <v>940</v>
          </cell>
          <cell r="U44">
            <v>940</v>
          </cell>
        </row>
        <row r="45">
          <cell r="E45">
            <v>-21.86</v>
          </cell>
          <cell r="K45">
            <v>49580</v>
          </cell>
          <cell r="U45">
            <v>49580</v>
          </cell>
        </row>
        <row r="46">
          <cell r="K46">
            <v>0</v>
          </cell>
        </row>
        <row r="47">
          <cell r="K47">
            <v>0</v>
          </cell>
        </row>
        <row r="48">
          <cell r="K48">
            <v>149360</v>
          </cell>
          <cell r="U48">
            <v>149360</v>
          </cell>
        </row>
        <row r="49">
          <cell r="K49">
            <v>0</v>
          </cell>
        </row>
        <row r="50">
          <cell r="K50">
            <v>160</v>
          </cell>
          <cell r="U50">
            <v>160</v>
          </cell>
        </row>
        <row r="51">
          <cell r="K51">
            <v>628.83000000000004</v>
          </cell>
          <cell r="U51">
            <v>628.83000000000004</v>
          </cell>
        </row>
        <row r="52">
          <cell r="K52">
            <v>119.99</v>
          </cell>
          <cell r="U52">
            <v>119.99</v>
          </cell>
        </row>
        <row r="53">
          <cell r="K53">
            <v>0</v>
          </cell>
        </row>
        <row r="54">
          <cell r="K54">
            <v>0</v>
          </cell>
        </row>
        <row r="55">
          <cell r="K55">
            <v>0</v>
          </cell>
        </row>
        <row r="56">
          <cell r="K56">
            <v>2039743.8699999996</v>
          </cell>
        </row>
        <row r="58">
          <cell r="K58">
            <v>2262920.94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1"/>
  <sheetViews>
    <sheetView tabSelected="1" zoomScale="70" zoomScaleNormal="70" workbookViewId="0">
      <selection sqref="A1:E1"/>
    </sheetView>
  </sheetViews>
  <sheetFormatPr defaultRowHeight="15" x14ac:dyDescent="0.25"/>
  <cols>
    <col min="1" max="1" width="2" bestFit="1" customWidth="1"/>
    <col min="2" max="2" width="55.28515625" bestFit="1" customWidth="1"/>
    <col min="3" max="3" width="19.7109375" bestFit="1" customWidth="1"/>
    <col min="4" max="4" width="13.140625" bestFit="1" customWidth="1"/>
    <col min="5" max="5" width="30" bestFit="1" customWidth="1"/>
    <col min="7" max="7" width="2" bestFit="1" customWidth="1"/>
    <col min="8" max="8" width="54.5703125" bestFit="1" customWidth="1"/>
    <col min="9" max="9" width="10.28515625" bestFit="1" customWidth="1"/>
    <col min="10" max="10" width="14.28515625" bestFit="1" customWidth="1"/>
    <col min="11" max="11" width="18.5703125" bestFit="1" customWidth="1"/>
    <col min="13" max="13" width="2" bestFit="1" customWidth="1"/>
    <col min="14" max="14" width="47" bestFit="1" customWidth="1"/>
    <col min="15" max="15" width="10.28515625" bestFit="1" customWidth="1"/>
    <col min="16" max="16" width="14.28515625" customWidth="1"/>
    <col min="17" max="17" width="16.85546875" bestFit="1" customWidth="1"/>
    <col min="19" max="19" width="40.5703125" customWidth="1"/>
    <col min="20" max="20" width="40.7109375" bestFit="1" customWidth="1"/>
    <col min="21" max="21" width="16.85546875" bestFit="1" customWidth="1"/>
  </cols>
  <sheetData>
    <row r="1" spans="1:21" x14ac:dyDescent="0.25">
      <c r="A1" s="138" t="s">
        <v>81</v>
      </c>
      <c r="B1" s="138"/>
      <c r="C1" s="138"/>
      <c r="D1" s="138"/>
      <c r="E1" s="138"/>
      <c r="G1" s="137" t="s">
        <v>80</v>
      </c>
      <c r="H1" s="137"/>
      <c r="I1" s="137"/>
      <c r="J1" s="137"/>
      <c r="K1" s="137"/>
      <c r="M1" s="136" t="s">
        <v>79</v>
      </c>
      <c r="N1" s="136"/>
      <c r="O1" s="136"/>
      <c r="P1" s="136"/>
      <c r="Q1" s="136"/>
    </row>
    <row r="2" spans="1:21" ht="15.75" thickBot="1" x14ac:dyDescent="0.3">
      <c r="B2" s="15" t="s">
        <v>78</v>
      </c>
      <c r="C2" s="15" t="s">
        <v>77</v>
      </c>
      <c r="D2" s="134" t="s">
        <v>76</v>
      </c>
      <c r="E2" s="83" t="s">
        <v>34</v>
      </c>
      <c r="H2" s="15" t="s">
        <v>78</v>
      </c>
      <c r="I2" s="15" t="s">
        <v>77</v>
      </c>
      <c r="J2" s="134" t="s">
        <v>76</v>
      </c>
      <c r="K2" s="83" t="s">
        <v>34</v>
      </c>
      <c r="N2" s="15" t="s">
        <v>78</v>
      </c>
      <c r="O2" s="15" t="s">
        <v>77</v>
      </c>
      <c r="P2" s="134" t="s">
        <v>76</v>
      </c>
      <c r="Q2" s="83" t="s">
        <v>34</v>
      </c>
      <c r="U2" s="37"/>
    </row>
    <row r="3" spans="1:21" ht="15.75" thickBot="1" x14ac:dyDescent="0.3">
      <c r="B3" s="15"/>
      <c r="C3" s="15"/>
      <c r="D3" s="135" t="s">
        <v>74</v>
      </c>
      <c r="E3" s="15" t="s">
        <v>75</v>
      </c>
      <c r="J3" s="134" t="s">
        <v>74</v>
      </c>
      <c r="K3" s="133"/>
      <c r="P3" s="134" t="s">
        <v>74</v>
      </c>
      <c r="Q3" s="133"/>
      <c r="T3" s="84" t="s">
        <v>35</v>
      </c>
      <c r="U3" s="83" t="s">
        <v>34</v>
      </c>
    </row>
    <row r="4" spans="1:21" ht="15" customHeight="1" thickBot="1" x14ac:dyDescent="0.3">
      <c r="A4" s="132"/>
      <c r="B4" s="131" t="s">
        <v>73</v>
      </c>
      <c r="C4" s="61" t="s">
        <v>72</v>
      </c>
      <c r="D4" s="62">
        <v>0</v>
      </c>
      <c r="E4" s="130">
        <f>'[1]Junho 2014'!$E$4+D4</f>
        <v>33758.32</v>
      </c>
      <c r="G4" s="91">
        <v>1</v>
      </c>
      <c r="H4" s="110" t="s">
        <v>38</v>
      </c>
      <c r="I4" s="28">
        <v>721</v>
      </c>
      <c r="J4" s="11">
        <f>SUM(J5:J15)</f>
        <v>0</v>
      </c>
      <c r="K4" s="1">
        <f>'[1]Junho 2014'!K4+teste!J4</f>
        <v>255800.37999999998</v>
      </c>
      <c r="M4" s="129">
        <v>1</v>
      </c>
      <c r="N4" s="128" t="s">
        <v>71</v>
      </c>
      <c r="O4" s="127">
        <v>621</v>
      </c>
      <c r="P4" s="11">
        <f>SUM(P5:P12)</f>
        <v>0</v>
      </c>
      <c r="Q4" s="1">
        <f>'[1]Junho 2014'!Q4+teste!P4</f>
        <v>126451.09</v>
      </c>
      <c r="S4" s="77" t="s">
        <v>70</v>
      </c>
      <c r="T4" s="76" t="s">
        <v>30</v>
      </c>
      <c r="U4" s="1"/>
    </row>
    <row r="5" spans="1:21" x14ac:dyDescent="0.25">
      <c r="A5" s="124"/>
      <c r="B5" s="70" t="s">
        <v>69</v>
      </c>
      <c r="C5" s="61">
        <v>433162</v>
      </c>
      <c r="D5" s="60">
        <v>0</v>
      </c>
      <c r="E5" s="59" t="s">
        <v>17</v>
      </c>
      <c r="G5" s="126"/>
      <c r="H5" s="36" t="s">
        <v>56</v>
      </c>
      <c r="I5" s="37">
        <v>721101</v>
      </c>
      <c r="J5" s="10"/>
      <c r="K5" s="14">
        <f>'[1]Junho 2014'!K5+teste!J5</f>
        <v>59811.34</v>
      </c>
      <c r="M5" s="125"/>
      <c r="N5" s="36" t="s">
        <v>56</v>
      </c>
      <c r="O5" s="37">
        <v>621101</v>
      </c>
      <c r="P5" s="10"/>
      <c r="Q5" s="14">
        <f>'[1]Junho 2014'!Q5+teste!P5</f>
        <v>57010.829999999994</v>
      </c>
      <c r="S5" s="36" t="s">
        <v>56</v>
      </c>
      <c r="T5" s="18">
        <f>J5-P5</f>
        <v>0</v>
      </c>
      <c r="U5" s="14">
        <f>'[1]Junho 2014'!U5+teste!T5</f>
        <v>2800.51</v>
      </c>
    </row>
    <row r="6" spans="1:21" x14ac:dyDescent="0.25">
      <c r="A6" s="124"/>
      <c r="B6" s="68"/>
      <c r="C6" s="40"/>
      <c r="D6" s="57"/>
      <c r="E6" s="56"/>
      <c r="G6" s="95"/>
      <c r="H6" s="31" t="s">
        <v>53</v>
      </c>
      <c r="I6" s="15">
        <v>721102</v>
      </c>
      <c r="J6" s="10"/>
      <c r="K6" s="14">
        <f>'[1]Junho 2014'!K6+teste!J6</f>
        <v>11850.2</v>
      </c>
      <c r="M6" s="116"/>
      <c r="N6" s="31" t="s">
        <v>53</v>
      </c>
      <c r="O6" s="15">
        <v>621102</v>
      </c>
      <c r="P6" s="10"/>
      <c r="Q6" s="14">
        <f>'[1]Junho 2014'!Q6+teste!P6</f>
        <v>14121.1</v>
      </c>
      <c r="S6" s="31" t="s">
        <v>53</v>
      </c>
      <c r="T6" s="18">
        <f>J6-P6</f>
        <v>0</v>
      </c>
      <c r="U6" s="14">
        <f>'[1]Junho 2014'!U6+teste!T6</f>
        <v>-2270.900000000001</v>
      </c>
    </row>
    <row r="7" spans="1:21" ht="15.75" thickBot="1" x14ac:dyDescent="0.3">
      <c r="A7" s="123"/>
      <c r="B7" s="66"/>
      <c r="C7" s="54"/>
      <c r="D7" s="53"/>
      <c r="E7" s="52"/>
      <c r="G7" s="95"/>
      <c r="H7" s="24" t="s">
        <v>51</v>
      </c>
      <c r="I7" s="15">
        <v>721103</v>
      </c>
      <c r="J7" s="10"/>
      <c r="K7" s="14">
        <f>'[1]Junho 2014'!K7+teste!J7</f>
        <v>557.48</v>
      </c>
      <c r="M7" s="116"/>
      <c r="N7" s="24" t="s">
        <v>51</v>
      </c>
      <c r="O7" s="15">
        <v>621103</v>
      </c>
      <c r="P7" s="10"/>
      <c r="Q7" s="14">
        <f>'[1]Junho 2014'!Q7+teste!P7</f>
        <v>519.29</v>
      </c>
      <c r="S7" s="24" t="s">
        <v>51</v>
      </c>
      <c r="T7" s="18">
        <f>J7-P7</f>
        <v>0</v>
      </c>
      <c r="U7" s="14">
        <f>'[1]Junho 2014'!U7+teste!T7</f>
        <v>38.190000000000012</v>
      </c>
    </row>
    <row r="8" spans="1:21" ht="15.75" thickBot="1" x14ac:dyDescent="0.3">
      <c r="A8" s="47"/>
      <c r="B8" s="40"/>
      <c r="C8" s="40"/>
      <c r="D8" s="57"/>
      <c r="E8" s="122"/>
      <c r="G8" s="95"/>
      <c r="H8" s="24" t="s">
        <v>50</v>
      </c>
      <c r="I8" s="15">
        <v>721104</v>
      </c>
      <c r="J8" s="10"/>
      <c r="K8" s="14">
        <f>'[1]Junho 2014'!K8+teste!J8</f>
        <v>0</v>
      </c>
      <c r="M8" s="116"/>
      <c r="N8" s="24" t="s">
        <v>50</v>
      </c>
      <c r="O8" s="15">
        <v>621104</v>
      </c>
      <c r="P8" s="10"/>
      <c r="Q8" s="14">
        <f>'[1]Junho 2014'!Q8+teste!P8</f>
        <v>0</v>
      </c>
      <c r="S8" s="24" t="s">
        <v>50</v>
      </c>
      <c r="T8" s="18">
        <f>J8-P8</f>
        <v>0</v>
      </c>
      <c r="U8" s="14">
        <f>'[1]Junho 2014'!U8+teste!T8</f>
        <v>0</v>
      </c>
    </row>
    <row r="9" spans="1:21" ht="15.75" thickBot="1" x14ac:dyDescent="0.3">
      <c r="A9" s="121">
        <v>2</v>
      </c>
      <c r="B9" s="120" t="s">
        <v>68</v>
      </c>
      <c r="C9" s="119">
        <v>622</v>
      </c>
      <c r="D9" s="62">
        <v>0</v>
      </c>
      <c r="E9" s="32">
        <f>'[1]Junho 2014'!$E$9+D9</f>
        <v>12573.919999999998</v>
      </c>
      <c r="G9" s="95"/>
      <c r="H9" s="19" t="s">
        <v>48</v>
      </c>
      <c r="I9" s="15">
        <v>721105</v>
      </c>
      <c r="J9" s="10"/>
      <c r="K9" s="14">
        <f>'[1]Junho 2014'!K9+teste!J9</f>
        <v>151501.52000000002</v>
      </c>
      <c r="M9" s="116"/>
      <c r="N9" s="19" t="s">
        <v>48</v>
      </c>
      <c r="O9" s="15">
        <v>621105</v>
      </c>
      <c r="P9" s="10"/>
      <c r="Q9" s="14">
        <f>'[1]Junho 2014'!Q9+teste!P9</f>
        <v>43131.88</v>
      </c>
      <c r="S9" s="19" t="s">
        <v>48</v>
      </c>
      <c r="T9" s="18">
        <f>J9-P9</f>
        <v>0</v>
      </c>
      <c r="U9" s="14">
        <f>'[1]Junho 2014'!U9+teste!T9</f>
        <v>108369.63999999998</v>
      </c>
    </row>
    <row r="10" spans="1:21" ht="15" customHeight="1" x14ac:dyDescent="0.25">
      <c r="A10" s="118"/>
      <c r="B10" s="70" t="s">
        <v>67</v>
      </c>
      <c r="C10" s="61" t="s">
        <v>66</v>
      </c>
      <c r="D10" s="60">
        <v>0</v>
      </c>
      <c r="E10" s="59" t="s">
        <v>17</v>
      </c>
      <c r="G10" s="95"/>
      <c r="H10" t="s">
        <v>46</v>
      </c>
      <c r="I10" s="15">
        <v>721106</v>
      </c>
      <c r="J10" s="10"/>
      <c r="K10" s="14">
        <f>'[1]Junho 2014'!K10+teste!J10</f>
        <v>60</v>
      </c>
      <c r="M10" s="116"/>
      <c r="N10" t="s">
        <v>46</v>
      </c>
      <c r="O10" s="15">
        <v>621106</v>
      </c>
      <c r="P10" s="10"/>
      <c r="Q10" s="14">
        <f>'[1]Junho 2014'!Q10+teste!P10</f>
        <v>1441.7499999999998</v>
      </c>
      <c r="S10" t="s">
        <v>46</v>
      </c>
      <c r="T10" s="18">
        <f>J10-P10</f>
        <v>0</v>
      </c>
      <c r="U10" s="14">
        <f>'[1]Junho 2014'!U10+teste!T10</f>
        <v>-1381.7499999999998</v>
      </c>
    </row>
    <row r="11" spans="1:21" ht="15.75" thickBot="1" x14ac:dyDescent="0.3">
      <c r="A11" s="117"/>
      <c r="B11" s="66" t="s">
        <v>65</v>
      </c>
      <c r="C11" s="54">
        <v>622715</v>
      </c>
      <c r="D11" s="53">
        <v>0</v>
      </c>
      <c r="E11" s="52"/>
      <c r="G11" s="95"/>
      <c r="H11" t="s">
        <v>45</v>
      </c>
      <c r="I11" s="15">
        <v>721107</v>
      </c>
      <c r="J11" s="10"/>
      <c r="K11" s="14">
        <f>'[1]Junho 2014'!K11+teste!J11</f>
        <v>28417.100000000002</v>
      </c>
      <c r="M11" s="116"/>
      <c r="N11" t="s">
        <v>45</v>
      </c>
      <c r="O11" s="15">
        <v>621107</v>
      </c>
      <c r="P11" s="10"/>
      <c r="Q11" s="14">
        <f>'[1]Junho 2014'!Q11+teste!P11</f>
        <v>10177.480000000001</v>
      </c>
      <c r="S11" t="s">
        <v>45</v>
      </c>
      <c r="T11" s="18">
        <f>J11-P11</f>
        <v>0</v>
      </c>
      <c r="U11" s="14">
        <f>'[1]Junho 2014'!U11+teste!T11</f>
        <v>18239.62</v>
      </c>
    </row>
    <row r="12" spans="1:21" ht="15.75" thickBot="1" x14ac:dyDescent="0.3">
      <c r="B12" s="15"/>
      <c r="C12" s="15"/>
      <c r="D12" s="10"/>
      <c r="G12" s="95"/>
      <c r="H12" t="s">
        <v>43</v>
      </c>
      <c r="I12" s="15">
        <v>721301</v>
      </c>
      <c r="J12" s="10"/>
      <c r="K12" s="14">
        <f>'[1]Junho 2014'!K12+teste!J12</f>
        <v>3309.25</v>
      </c>
      <c r="M12" s="115"/>
      <c r="N12" t="s">
        <v>43</v>
      </c>
      <c r="O12" s="15">
        <v>621301</v>
      </c>
      <c r="P12" s="10"/>
      <c r="Q12" s="14">
        <f>'[1]Junho 2014'!Q12+teste!P12</f>
        <v>48.76</v>
      </c>
      <c r="S12" t="s">
        <v>43</v>
      </c>
      <c r="T12" s="18">
        <f>J12-P12</f>
        <v>0</v>
      </c>
      <c r="U12" s="14">
        <f>'[1]Junho 2014'!U12+teste!T12</f>
        <v>3260.49</v>
      </c>
    </row>
    <row r="13" spans="1:21" ht="15.75" thickBot="1" x14ac:dyDescent="0.3">
      <c r="A13" s="114">
        <v>3</v>
      </c>
      <c r="B13" s="113" t="s">
        <v>64</v>
      </c>
      <c r="C13" s="61">
        <v>623</v>
      </c>
      <c r="D13" s="62">
        <v>0</v>
      </c>
      <c r="E13" s="32">
        <f>'[1]Junho 2014'!$E$13+D13</f>
        <v>11295.85</v>
      </c>
      <c r="G13" s="95"/>
      <c r="H13" t="s">
        <v>41</v>
      </c>
      <c r="I13" s="15">
        <v>721401</v>
      </c>
      <c r="J13" s="10"/>
      <c r="K13" s="14">
        <f>'[1]Junho 2014'!K13+teste!J13</f>
        <v>0</v>
      </c>
      <c r="P13" s="46"/>
      <c r="S13" t="s">
        <v>41</v>
      </c>
      <c r="T13" s="18">
        <f>J13-P13</f>
        <v>0</v>
      </c>
      <c r="U13" s="14">
        <f>'[1]Junho 2014'!U13+teste!T13</f>
        <v>0</v>
      </c>
    </row>
    <row r="14" spans="1:21" x14ac:dyDescent="0.25">
      <c r="A14" s="112"/>
      <c r="B14" s="106" t="s">
        <v>63</v>
      </c>
      <c r="C14" s="61">
        <v>623112</v>
      </c>
      <c r="D14" s="60">
        <v>0</v>
      </c>
      <c r="E14" s="59" t="s">
        <v>17</v>
      </c>
      <c r="G14" s="95"/>
      <c r="H14" t="s">
        <v>39</v>
      </c>
      <c r="I14" s="15">
        <v>721402</v>
      </c>
      <c r="J14" s="10"/>
      <c r="K14" s="14">
        <f>'[1]Junho 2014'!K14+teste!J14</f>
        <v>0.39</v>
      </c>
      <c r="S14" t="s">
        <v>39</v>
      </c>
      <c r="T14" s="18">
        <f>J14-P14</f>
        <v>0</v>
      </c>
      <c r="U14" s="14">
        <f>'[1]Junho 2014'!U14+teste!T14</f>
        <v>0.39</v>
      </c>
    </row>
    <row r="15" spans="1:21" ht="15.75" thickBot="1" x14ac:dyDescent="0.3">
      <c r="A15" s="111"/>
      <c r="B15" s="104" t="s">
        <v>62</v>
      </c>
      <c r="C15" s="54" t="s">
        <v>61</v>
      </c>
      <c r="D15" s="53">
        <v>0</v>
      </c>
      <c r="E15" s="52"/>
      <c r="G15" s="95"/>
      <c r="H15" t="s">
        <v>60</v>
      </c>
      <c r="I15" s="15">
        <v>721412</v>
      </c>
      <c r="J15" s="10"/>
      <c r="K15" s="14">
        <f>'[1]Junho 2014'!K15+teste!J15</f>
        <v>293.10000000000002</v>
      </c>
      <c r="S15" t="s">
        <v>60</v>
      </c>
      <c r="T15" s="18">
        <f>J15-P15</f>
        <v>0</v>
      </c>
      <c r="U15" s="14">
        <f>'[1]Junho 2014'!U15+teste!T15</f>
        <v>293.10000000000002</v>
      </c>
    </row>
    <row r="16" spans="1:21" ht="15.75" thickBot="1" x14ac:dyDescent="0.3">
      <c r="A16" s="103"/>
      <c r="B16" s="37"/>
      <c r="C16" s="15"/>
      <c r="D16" s="10"/>
      <c r="G16" s="95"/>
      <c r="H16" s="110" t="s">
        <v>59</v>
      </c>
      <c r="I16" s="28">
        <v>727</v>
      </c>
      <c r="J16" s="11">
        <f>SUM(J17:J26)</f>
        <v>0</v>
      </c>
      <c r="K16" s="1">
        <f>'[1]Junho 2014'!K16+teste!J16</f>
        <v>32623.31</v>
      </c>
      <c r="S16" s="110" t="s">
        <v>58</v>
      </c>
    </row>
    <row r="17" spans="1:21" ht="15.75" thickBot="1" x14ac:dyDescent="0.3">
      <c r="A17" s="109">
        <v>4</v>
      </c>
      <c r="B17" s="108" t="s">
        <v>57</v>
      </c>
      <c r="C17" s="61">
        <v>624</v>
      </c>
      <c r="D17" s="62">
        <v>0</v>
      </c>
      <c r="E17" s="32">
        <f>'[1]Junho 2014'!$E$17+D17</f>
        <v>2165.35</v>
      </c>
      <c r="G17" s="95"/>
      <c r="H17" s="36" t="s">
        <v>56</v>
      </c>
      <c r="I17" s="37">
        <v>727101</v>
      </c>
      <c r="J17" s="10"/>
      <c r="K17" s="14">
        <f>'[1]Junho 2014'!K17+teste!J17</f>
        <v>60</v>
      </c>
      <c r="S17" s="36" t="s">
        <v>56</v>
      </c>
      <c r="T17" s="18">
        <f>J17-P17</f>
        <v>0</v>
      </c>
      <c r="U17" s="14">
        <f>'[1]Junho 2014'!U17+teste!T17</f>
        <v>60</v>
      </c>
    </row>
    <row r="18" spans="1:21" x14ac:dyDescent="0.25">
      <c r="A18" s="107"/>
      <c r="B18" s="106" t="s">
        <v>55</v>
      </c>
      <c r="C18" s="61" t="s">
        <v>54</v>
      </c>
      <c r="D18" s="60">
        <v>0</v>
      </c>
      <c r="E18" s="59" t="s">
        <v>17</v>
      </c>
      <c r="G18" s="95"/>
      <c r="H18" s="31" t="s">
        <v>53</v>
      </c>
      <c r="I18" s="15">
        <v>727102</v>
      </c>
      <c r="J18" s="10"/>
      <c r="K18" s="14">
        <f>'[1]Junho 2014'!K18+teste!J18</f>
        <v>68.31</v>
      </c>
      <c r="S18" s="31" t="s">
        <v>53</v>
      </c>
      <c r="T18" s="18">
        <f>J18-P18</f>
        <v>0</v>
      </c>
      <c r="U18" s="14">
        <f>'[1]Junho 2014'!U18+teste!T18</f>
        <v>68.31</v>
      </c>
    </row>
    <row r="19" spans="1:21" ht="15.75" thickBot="1" x14ac:dyDescent="0.3">
      <c r="A19" s="105"/>
      <c r="B19" s="104" t="s">
        <v>52</v>
      </c>
      <c r="C19" s="54">
        <v>624212</v>
      </c>
      <c r="D19" s="53">
        <v>0</v>
      </c>
      <c r="E19" s="52"/>
      <c r="G19" s="95"/>
      <c r="H19" s="24" t="s">
        <v>51</v>
      </c>
      <c r="I19" s="15">
        <v>727103</v>
      </c>
      <c r="J19" s="10"/>
      <c r="K19" s="14">
        <f>'[1]Junho 2014'!K19+teste!J19</f>
        <v>15</v>
      </c>
      <c r="S19" s="24" t="s">
        <v>51</v>
      </c>
      <c r="T19" s="18">
        <f>J19-P19</f>
        <v>0</v>
      </c>
      <c r="U19" s="14">
        <f>'[1]Junho 2014'!U19+teste!T19</f>
        <v>15</v>
      </c>
    </row>
    <row r="20" spans="1:21" ht="15.75" thickBot="1" x14ac:dyDescent="0.3">
      <c r="A20" s="103"/>
      <c r="B20" s="15"/>
      <c r="C20" s="15"/>
      <c r="D20" s="10"/>
      <c r="G20" s="95"/>
      <c r="H20" s="24" t="s">
        <v>50</v>
      </c>
      <c r="I20" s="15">
        <v>727104</v>
      </c>
      <c r="J20" s="10"/>
      <c r="K20" s="14">
        <f>'[1]Junho 2014'!K20+teste!J20</f>
        <v>0</v>
      </c>
    </row>
    <row r="21" spans="1:21" ht="15.75" thickBot="1" x14ac:dyDescent="0.3">
      <c r="A21" s="85">
        <v>5</v>
      </c>
      <c r="B21" s="102" t="s">
        <v>49</v>
      </c>
      <c r="C21" s="61">
        <v>625</v>
      </c>
      <c r="D21" s="62">
        <v>0</v>
      </c>
      <c r="E21" s="32">
        <f>'[1]Junho 2014'!$E$21+D21</f>
        <v>738.53</v>
      </c>
      <c r="G21" s="95"/>
      <c r="H21" s="19" t="s">
        <v>48</v>
      </c>
      <c r="I21" s="15">
        <v>727105</v>
      </c>
      <c r="J21" s="10"/>
      <c r="K21" s="14">
        <f>'[1]Junho 2014'!K21+teste!J21</f>
        <v>30390</v>
      </c>
      <c r="S21" s="19" t="s">
        <v>48</v>
      </c>
      <c r="T21" s="18">
        <f>J21-P21</f>
        <v>0</v>
      </c>
      <c r="U21" s="14">
        <f>'[1]Junho 2014'!U21+teste!T21</f>
        <v>30390</v>
      </c>
    </row>
    <row r="22" spans="1:21" ht="15.75" thickBot="1" x14ac:dyDescent="0.3">
      <c r="A22" s="101"/>
      <c r="B22" s="100" t="s">
        <v>47</v>
      </c>
      <c r="C22" s="28">
        <v>625115</v>
      </c>
      <c r="D22" s="99">
        <v>0</v>
      </c>
      <c r="E22" s="98" t="s">
        <v>17</v>
      </c>
      <c r="G22" s="95"/>
      <c r="H22" t="s">
        <v>46</v>
      </c>
      <c r="I22" s="15">
        <v>727106</v>
      </c>
      <c r="J22" s="10"/>
      <c r="K22" s="14">
        <f>'[1]Junho 2014'!K22+teste!J22</f>
        <v>0</v>
      </c>
    </row>
    <row r="23" spans="1:21" ht="15.75" thickBot="1" x14ac:dyDescent="0.3">
      <c r="B23" s="15"/>
      <c r="C23" s="15"/>
      <c r="D23" s="10"/>
      <c r="G23" s="95"/>
      <c r="H23" t="s">
        <v>45</v>
      </c>
      <c r="I23" s="15">
        <v>727107</v>
      </c>
      <c r="J23" s="10"/>
      <c r="K23" s="14">
        <f>'[1]Junho 2014'!K23+teste!J23</f>
        <v>2090</v>
      </c>
      <c r="S23" t="s">
        <v>45</v>
      </c>
      <c r="T23" s="18">
        <f>J23-P23</f>
        <v>0</v>
      </c>
      <c r="U23" s="14">
        <f>'[1]Junho 2014'!U23+teste!T23</f>
        <v>2090</v>
      </c>
    </row>
    <row r="24" spans="1:21" ht="15.75" thickBot="1" x14ac:dyDescent="0.3">
      <c r="A24" s="97">
        <v>6</v>
      </c>
      <c r="B24" s="96" t="s">
        <v>44</v>
      </c>
      <c r="C24" s="61">
        <v>626</v>
      </c>
      <c r="D24" s="62">
        <v>0</v>
      </c>
      <c r="E24" s="32">
        <f>'[1]Junho 2014'!$E$24+D24</f>
        <v>22197.329999999998</v>
      </c>
      <c r="G24" s="95"/>
      <c r="H24" t="s">
        <v>43</v>
      </c>
      <c r="I24" s="15">
        <v>727301</v>
      </c>
      <c r="J24" s="10"/>
      <c r="K24" s="14">
        <f>'[1]Junho 2014'!K24+teste!J24</f>
        <v>0</v>
      </c>
    </row>
    <row r="25" spans="1:21" ht="15.75" thickBot="1" x14ac:dyDescent="0.3">
      <c r="A25" s="94"/>
      <c r="B25" s="70" t="s">
        <v>42</v>
      </c>
      <c r="C25" s="61">
        <v>626115</v>
      </c>
      <c r="D25" s="60">
        <v>0</v>
      </c>
      <c r="E25" s="59" t="s">
        <v>17</v>
      </c>
      <c r="G25" s="93"/>
      <c r="H25" t="s">
        <v>41</v>
      </c>
      <c r="I25" s="15">
        <v>727401</v>
      </c>
      <c r="J25" s="10"/>
      <c r="K25" s="14">
        <f>'[1]Junho 2014'!K25+teste!J25</f>
        <v>0</v>
      </c>
    </row>
    <row r="26" spans="1:21" ht="15.75" thickBot="1" x14ac:dyDescent="0.3">
      <c r="A26" s="92"/>
      <c r="B26" s="66" t="s">
        <v>40</v>
      </c>
      <c r="C26" s="54">
        <v>626615</v>
      </c>
      <c r="D26" s="53">
        <v>0</v>
      </c>
      <c r="E26" s="52"/>
      <c r="G26" s="91"/>
      <c r="H26" t="s">
        <v>39</v>
      </c>
      <c r="I26" s="15">
        <v>727402</v>
      </c>
      <c r="J26" s="10"/>
      <c r="K26" s="14">
        <f>'[1]Junho 2014'!K26+teste!J26</f>
        <v>0</v>
      </c>
    </row>
    <row r="27" spans="1:21" ht="15.75" thickBot="1" x14ac:dyDescent="0.3">
      <c r="B27" s="15"/>
      <c r="C27" s="15"/>
      <c r="D27" s="10"/>
      <c r="H27" s="90" t="s">
        <v>38</v>
      </c>
      <c r="I27" s="89" t="s">
        <v>1</v>
      </c>
      <c r="J27" s="11">
        <f>J4-J16</f>
        <v>0</v>
      </c>
      <c r="K27" s="1">
        <f>'[1]Junho 2014'!K27+teste!J27</f>
        <v>223177.07</v>
      </c>
    </row>
    <row r="28" spans="1:21" ht="15.75" thickBot="1" x14ac:dyDescent="0.3">
      <c r="A28" s="88">
        <v>7</v>
      </c>
      <c r="B28" s="87" t="s">
        <v>37</v>
      </c>
      <c r="C28" s="61">
        <v>63</v>
      </c>
      <c r="D28" s="62">
        <v>0</v>
      </c>
      <c r="E28" s="32">
        <f>'[1]Junho 2014'!$E$28+D28</f>
        <v>48035.81</v>
      </c>
      <c r="J28" s="46"/>
    </row>
    <row r="29" spans="1:21" ht="15.75" thickBot="1" x14ac:dyDescent="0.3">
      <c r="A29" s="86"/>
      <c r="B29" s="70" t="s">
        <v>36</v>
      </c>
      <c r="C29" s="61">
        <v>6311</v>
      </c>
      <c r="D29" s="60">
        <v>0</v>
      </c>
      <c r="E29" s="59" t="s">
        <v>17</v>
      </c>
      <c r="G29" s="85">
        <v>2</v>
      </c>
      <c r="T29" s="84" t="s">
        <v>35</v>
      </c>
      <c r="U29" s="83" t="s">
        <v>34</v>
      </c>
    </row>
    <row r="30" spans="1:21" ht="15.75" thickBot="1" x14ac:dyDescent="0.3">
      <c r="A30" s="82"/>
      <c r="B30" s="66" t="s">
        <v>33</v>
      </c>
      <c r="C30" s="54">
        <v>6321</v>
      </c>
      <c r="D30" s="53">
        <v>0</v>
      </c>
      <c r="E30" s="52"/>
      <c r="G30" s="81"/>
      <c r="H30" s="43" t="s">
        <v>4</v>
      </c>
      <c r="I30" s="12">
        <v>721</v>
      </c>
      <c r="J30" s="11">
        <f>SUM(J31:J42)</f>
        <v>0</v>
      </c>
      <c r="K30" s="1">
        <f>'[1]Junho 2014'!K30+teste!J30</f>
        <v>2240532.6899999995</v>
      </c>
      <c r="M30" s="80">
        <v>2</v>
      </c>
      <c r="N30" s="79" t="s">
        <v>32</v>
      </c>
      <c r="O30" s="78">
        <v>621</v>
      </c>
      <c r="P30" s="11">
        <f>SUM(P31:P41)</f>
        <v>0</v>
      </c>
      <c r="Q30" s="1">
        <f>'[1]Junho 2014'!Q30+teste!P30</f>
        <v>1810468.5699999998</v>
      </c>
      <c r="S30" s="77" t="s">
        <v>31</v>
      </c>
      <c r="T30" s="76" t="s">
        <v>30</v>
      </c>
      <c r="U30" s="1"/>
    </row>
    <row r="31" spans="1:21" ht="15.75" thickBot="1" x14ac:dyDescent="0.3">
      <c r="A31" s="65"/>
      <c r="B31" s="75"/>
      <c r="C31" s="40"/>
      <c r="D31" s="57"/>
      <c r="E31" s="74"/>
      <c r="G31" s="17"/>
      <c r="H31" s="36" t="s">
        <v>21</v>
      </c>
      <c r="I31" s="37">
        <v>721201</v>
      </c>
      <c r="J31" s="10"/>
      <c r="K31" s="14">
        <f>'[1]Junho 2014'!K31+teste!J31</f>
        <v>20844</v>
      </c>
      <c r="M31" s="73"/>
      <c r="N31" s="36" t="s">
        <v>21</v>
      </c>
      <c r="O31" s="37">
        <v>621201</v>
      </c>
      <c r="P31" s="10"/>
      <c r="Q31" s="14">
        <f>'[1]Junho 2014'!Q31+teste!P31</f>
        <v>17212.41</v>
      </c>
      <c r="S31" s="36" t="s">
        <v>21</v>
      </c>
      <c r="T31" s="18">
        <f>J31-P31</f>
        <v>0</v>
      </c>
      <c r="U31" s="14">
        <f>'[1]Junho 2014'!U31+teste!T31</f>
        <v>3631.5899999999997</v>
      </c>
    </row>
    <row r="32" spans="1:21" ht="15.75" thickBot="1" x14ac:dyDescent="0.3">
      <c r="A32" s="72">
        <v>7</v>
      </c>
      <c r="B32" s="71" t="s">
        <v>29</v>
      </c>
      <c r="C32" s="28">
        <v>64</v>
      </c>
      <c r="D32" s="11">
        <v>0</v>
      </c>
      <c r="E32" s="32">
        <f>'[1]Junho 2014'!$E$32+D32</f>
        <v>0</v>
      </c>
      <c r="G32" s="17"/>
      <c r="H32" s="31" t="s">
        <v>19</v>
      </c>
      <c r="I32" s="15">
        <v>721202</v>
      </c>
      <c r="J32" s="10"/>
      <c r="K32" s="14">
        <f>'[1]Junho 2014'!K32+teste!J32</f>
        <v>69682.5</v>
      </c>
      <c r="M32" s="51"/>
      <c r="N32" s="31" t="s">
        <v>19</v>
      </c>
      <c r="O32" s="15">
        <v>621202</v>
      </c>
      <c r="P32" s="10"/>
      <c r="Q32" s="14">
        <f>'[1]Junho 2014'!Q32+teste!P32</f>
        <v>16259.3</v>
      </c>
      <c r="S32" s="31" t="s">
        <v>19</v>
      </c>
      <c r="T32" s="18">
        <f>J32-P32</f>
        <v>0</v>
      </c>
      <c r="U32" s="14">
        <f>'[1]Junho 2014'!U32+teste!T32</f>
        <v>53423.199999999997</v>
      </c>
    </row>
    <row r="33" spans="1:21" x14ac:dyDescent="0.25">
      <c r="A33" s="69"/>
      <c r="B33" s="70"/>
      <c r="C33" s="61"/>
      <c r="D33" s="60"/>
      <c r="E33" s="59" t="s">
        <v>17</v>
      </c>
      <c r="G33" s="17"/>
      <c r="H33" s="24" t="s">
        <v>16</v>
      </c>
      <c r="I33" s="15">
        <v>721203</v>
      </c>
      <c r="J33" s="10"/>
      <c r="K33" s="14">
        <f>'[1]Junho 2014'!K33+teste!J33</f>
        <v>0</v>
      </c>
      <c r="M33" s="51"/>
      <c r="N33" s="24" t="s">
        <v>16</v>
      </c>
      <c r="O33" s="15">
        <v>621203</v>
      </c>
      <c r="P33" s="10"/>
      <c r="Q33" s="14">
        <f>'[1]Junho 2014'!Q33+teste!P33</f>
        <v>0</v>
      </c>
      <c r="S33" s="24" t="s">
        <v>16</v>
      </c>
      <c r="T33" s="18">
        <f>J33-P33</f>
        <v>0</v>
      </c>
      <c r="U33" s="14">
        <f>'[1]Junho 2014'!U33+teste!T33</f>
        <v>0</v>
      </c>
    </row>
    <row r="34" spans="1:21" x14ac:dyDescent="0.25">
      <c r="A34" s="69"/>
      <c r="B34" s="68"/>
      <c r="C34" s="40"/>
      <c r="D34" s="57"/>
      <c r="E34" s="56"/>
      <c r="G34" s="17"/>
      <c r="H34" s="24" t="s">
        <v>15</v>
      </c>
      <c r="I34" s="15">
        <v>721204</v>
      </c>
      <c r="J34" s="10"/>
      <c r="K34" s="14">
        <f>'[1]Junho 2014'!K34+teste!J34</f>
        <v>1515.4</v>
      </c>
      <c r="M34" s="51"/>
      <c r="N34" s="24" t="s">
        <v>15</v>
      </c>
      <c r="O34" s="15">
        <v>621204</v>
      </c>
      <c r="P34" s="10"/>
      <c r="Q34" s="14">
        <f>'[1]Junho 2014'!Q34+teste!P34</f>
        <v>3448.7999999999997</v>
      </c>
      <c r="S34" s="24" t="s">
        <v>15</v>
      </c>
      <c r="T34" s="18">
        <f>J34-P34</f>
        <v>0</v>
      </c>
      <c r="U34" s="14">
        <f>'[1]Junho 2014'!U34+teste!T34</f>
        <v>-1933.4</v>
      </c>
    </row>
    <row r="35" spans="1:21" ht="15.75" thickBot="1" x14ac:dyDescent="0.3">
      <c r="A35" s="67"/>
      <c r="B35" s="66"/>
      <c r="C35" s="54"/>
      <c r="D35" s="53"/>
      <c r="E35" s="52"/>
      <c r="G35" s="17"/>
      <c r="H35" s="19" t="s">
        <v>12</v>
      </c>
      <c r="I35" s="15">
        <v>721205</v>
      </c>
      <c r="J35" s="10"/>
      <c r="K35" s="14">
        <f>'[1]Junho 2014'!K35+teste!J35</f>
        <v>1809557.5099999998</v>
      </c>
      <c r="M35" s="51"/>
      <c r="N35" s="19" t="s">
        <v>12</v>
      </c>
      <c r="O35" s="15">
        <v>621205</v>
      </c>
      <c r="P35" s="10"/>
      <c r="Q35" s="14">
        <f>'[1]Junho 2014'!Q35+teste!P35</f>
        <v>1335035.4299999997</v>
      </c>
      <c r="S35" s="19" t="s">
        <v>12</v>
      </c>
      <c r="T35" s="18">
        <f>J35-P35</f>
        <v>0</v>
      </c>
      <c r="U35" s="14">
        <f>'[1]Junho 2014'!U35+teste!T35</f>
        <v>474522.07999999996</v>
      </c>
    </row>
    <row r="36" spans="1:21" ht="15.75" thickBot="1" x14ac:dyDescent="0.3">
      <c r="A36" s="65">
        <v>8</v>
      </c>
      <c r="B36" s="15"/>
      <c r="C36" s="15"/>
      <c r="D36" s="10"/>
      <c r="G36" s="17"/>
      <c r="H36" t="s">
        <v>11</v>
      </c>
      <c r="I36" s="15">
        <v>721206</v>
      </c>
      <c r="J36" s="10"/>
      <c r="K36" s="14">
        <f>'[1]Junho 2014'!K36+teste!J36</f>
        <v>206</v>
      </c>
      <c r="M36" s="51"/>
      <c r="N36" t="s">
        <v>11</v>
      </c>
      <c r="O36" s="15">
        <v>621206</v>
      </c>
      <c r="P36" s="10"/>
      <c r="Q36" s="14">
        <f>'[1]Junho 2014'!Q36+teste!P36</f>
        <v>726.23</v>
      </c>
      <c r="S36" t="s">
        <v>11</v>
      </c>
      <c r="T36" s="18">
        <f>J36-P36</f>
        <v>0</v>
      </c>
      <c r="U36" s="14">
        <f>'[1]Junho 2014'!U36+teste!T36</f>
        <v>-520.23</v>
      </c>
    </row>
    <row r="37" spans="1:21" ht="15.75" thickBot="1" x14ac:dyDescent="0.3">
      <c r="A37" s="64"/>
      <c r="B37" s="63" t="s">
        <v>28</v>
      </c>
      <c r="C37" s="61">
        <v>68</v>
      </c>
      <c r="D37" s="62">
        <v>0</v>
      </c>
      <c r="E37" s="32">
        <f>'[1]Junho 2014'!$E$37+D37</f>
        <v>1151.06</v>
      </c>
      <c r="G37" s="17"/>
      <c r="H37" t="s">
        <v>10</v>
      </c>
      <c r="I37" s="15">
        <v>721207</v>
      </c>
      <c r="J37" s="10"/>
      <c r="K37" s="14">
        <f>'[1]Junho 2014'!K37+teste!J37</f>
        <v>442</v>
      </c>
      <c r="M37" s="51"/>
      <c r="N37" t="s">
        <v>10</v>
      </c>
      <c r="O37" s="15">
        <v>621207</v>
      </c>
      <c r="P37" s="10"/>
      <c r="Q37" s="14">
        <f>'[1]Junho 2014'!Q37+teste!P37</f>
        <v>54721.600000000006</v>
      </c>
      <c r="S37" t="s">
        <v>10</v>
      </c>
      <c r="T37" s="18">
        <f>J37-P37</f>
        <v>0</v>
      </c>
      <c r="U37" s="14">
        <f>'[1]Junho 2014'!U37+teste!T37</f>
        <v>-54279.600000000006</v>
      </c>
    </row>
    <row r="38" spans="1:21" x14ac:dyDescent="0.25">
      <c r="A38" s="58"/>
      <c r="B38" s="61" t="s">
        <v>27</v>
      </c>
      <c r="C38" s="61" t="s">
        <v>26</v>
      </c>
      <c r="D38" s="60">
        <v>0</v>
      </c>
      <c r="E38" s="59" t="s">
        <v>17</v>
      </c>
      <c r="G38" s="17"/>
      <c r="H38" t="s">
        <v>9</v>
      </c>
      <c r="I38" s="15">
        <v>721302</v>
      </c>
      <c r="J38" s="10"/>
      <c r="K38" s="14">
        <f>'[1]Junho 2014'!K38+teste!J38</f>
        <v>243500.59</v>
      </c>
      <c r="M38" s="51"/>
      <c r="N38" t="s">
        <v>9</v>
      </c>
      <c r="O38" s="15">
        <v>621302</v>
      </c>
      <c r="P38" s="10"/>
      <c r="Q38" s="14">
        <f>'[1]Junho 2014'!Q38+teste!P38</f>
        <v>283981.12999999995</v>
      </c>
      <c r="S38" t="s">
        <v>9</v>
      </c>
      <c r="T38" s="18">
        <f>J38-P38</f>
        <v>0</v>
      </c>
      <c r="U38" s="14">
        <f>'[1]Junho 2014'!U38+teste!T38</f>
        <v>-40480.539999999994</v>
      </c>
    </row>
    <row r="39" spans="1:21" x14ac:dyDescent="0.25">
      <c r="A39" s="58"/>
      <c r="B39" s="40"/>
      <c r="C39" s="40"/>
      <c r="D39" s="57"/>
      <c r="E39" s="56"/>
      <c r="G39" s="17"/>
      <c r="H39" t="s">
        <v>8</v>
      </c>
      <c r="I39" s="15">
        <v>721303</v>
      </c>
      <c r="J39" s="10"/>
      <c r="K39" s="14">
        <f>'[1]Junho 2014'!K39+teste!J39</f>
        <v>91344.969999999987</v>
      </c>
      <c r="M39" s="51"/>
      <c r="N39" t="s">
        <v>8</v>
      </c>
      <c r="O39" s="15">
        <v>621303</v>
      </c>
      <c r="P39" s="10"/>
      <c r="Q39" s="14">
        <f>'[1]Junho 2014'!Q39+teste!P39</f>
        <v>99083.67</v>
      </c>
      <c r="S39" t="s">
        <v>8</v>
      </c>
      <c r="T39" s="18">
        <f>J39-P39</f>
        <v>0</v>
      </c>
      <c r="U39" s="14">
        <f>'[1]Junho 2014'!U39+teste!T39</f>
        <v>-7738.6999999999989</v>
      </c>
    </row>
    <row r="40" spans="1:21" ht="15.75" thickBot="1" x14ac:dyDescent="0.3">
      <c r="A40" s="55"/>
      <c r="B40" s="54"/>
      <c r="C40" s="54"/>
      <c r="D40" s="53"/>
      <c r="E40" s="52"/>
      <c r="G40" s="17"/>
      <c r="H40" t="s">
        <v>7</v>
      </c>
      <c r="I40" s="15">
        <v>721304</v>
      </c>
      <c r="J40" s="10"/>
      <c r="K40" s="14">
        <f>'[1]Junho 2014'!K40+teste!J40</f>
        <v>36</v>
      </c>
      <c r="M40" s="51"/>
      <c r="N40" t="s">
        <v>7</v>
      </c>
      <c r="O40" s="15">
        <v>621304</v>
      </c>
      <c r="P40" s="10"/>
      <c r="Q40" s="14">
        <f>'[1]Junho 2014'!Q40+teste!P40</f>
        <v>0</v>
      </c>
      <c r="S40" t="s">
        <v>7</v>
      </c>
      <c r="T40" s="18">
        <f>J40-P40</f>
        <v>0</v>
      </c>
      <c r="U40" s="14">
        <f>'[1]Junho 2014'!U40+teste!T40</f>
        <v>36</v>
      </c>
    </row>
    <row r="41" spans="1:21" ht="15.75" thickBot="1" x14ac:dyDescent="0.3">
      <c r="A41" s="50">
        <v>9</v>
      </c>
      <c r="B41" s="15"/>
      <c r="C41" s="15"/>
      <c r="D41" s="10"/>
      <c r="G41" s="17"/>
      <c r="H41" t="s">
        <v>6</v>
      </c>
      <c r="I41" s="15">
        <v>721305</v>
      </c>
      <c r="J41" s="10"/>
      <c r="K41" s="14">
        <f>'[1]Junho 2014'!K41+teste!J41</f>
        <v>255</v>
      </c>
      <c r="M41" s="49"/>
      <c r="N41" t="s">
        <v>6</v>
      </c>
      <c r="O41" s="15">
        <v>621305</v>
      </c>
      <c r="P41" s="10"/>
      <c r="Q41" s="14">
        <f>'[1]Junho 2014'!Q41+teste!P41</f>
        <v>0</v>
      </c>
      <c r="S41" t="s">
        <v>6</v>
      </c>
      <c r="T41" s="18">
        <f>J41-P41</f>
        <v>0</v>
      </c>
      <c r="U41" s="14">
        <f>'[1]Junho 2014'!U41+teste!T41</f>
        <v>255</v>
      </c>
    </row>
    <row r="42" spans="1:21" ht="15.75" thickBot="1" x14ac:dyDescent="0.3">
      <c r="A42" s="45"/>
      <c r="B42" s="48" t="s">
        <v>25</v>
      </c>
      <c r="C42" s="28">
        <v>69</v>
      </c>
      <c r="D42" s="33">
        <v>0</v>
      </c>
      <c r="E42" s="32">
        <f>'[1]Junho 2014'!$E$42+D42</f>
        <v>362.01</v>
      </c>
      <c r="G42" s="17"/>
      <c r="H42" t="s">
        <v>5</v>
      </c>
      <c r="I42" s="15">
        <v>721405</v>
      </c>
      <c r="J42" s="10"/>
      <c r="K42" s="14">
        <f>'[1]Junho 2014'!K42+teste!J42</f>
        <v>3148.72</v>
      </c>
      <c r="M42" s="47"/>
      <c r="P42" s="46"/>
      <c r="S42" t="s">
        <v>5</v>
      </c>
      <c r="T42" s="18">
        <f>J42-P42</f>
        <v>0</v>
      </c>
      <c r="U42" s="14">
        <f>'[1]Junho 2014'!U42+teste!T42</f>
        <v>3148.72</v>
      </c>
    </row>
    <row r="43" spans="1:21" ht="15.75" thickBot="1" x14ac:dyDescent="0.3">
      <c r="A43" s="45"/>
      <c r="B43" s="44" t="s">
        <v>24</v>
      </c>
      <c r="C43" s="28">
        <v>69181</v>
      </c>
      <c r="D43" s="27">
        <v>0</v>
      </c>
      <c r="E43" s="26" t="s">
        <v>17</v>
      </c>
      <c r="G43" s="17"/>
      <c r="H43" s="43" t="s">
        <v>23</v>
      </c>
      <c r="I43" s="12">
        <v>727</v>
      </c>
      <c r="J43" s="11">
        <f>SUM(J44:J55)</f>
        <v>0</v>
      </c>
      <c r="K43" s="1">
        <f>'[1]Junho 2014'!K43+teste!J43</f>
        <v>200788.81999999998</v>
      </c>
      <c r="S43" s="43" t="s">
        <v>22</v>
      </c>
    </row>
    <row r="44" spans="1:21" ht="15.75" thickBot="1" x14ac:dyDescent="0.3">
      <c r="A44" s="42">
        <v>9</v>
      </c>
      <c r="B44" s="41"/>
      <c r="C44" s="40"/>
      <c r="D44" s="39"/>
      <c r="E44" s="38"/>
      <c r="G44" s="17"/>
      <c r="H44" s="36" t="s">
        <v>21</v>
      </c>
      <c r="I44" s="37">
        <v>727201</v>
      </c>
      <c r="J44" s="10"/>
      <c r="K44" s="14">
        <f>'[1]Junho 2014'!K44+teste!J44</f>
        <v>940</v>
      </c>
      <c r="S44" s="36" t="s">
        <v>21</v>
      </c>
      <c r="T44" s="18">
        <f>J44-P44</f>
        <v>0</v>
      </c>
      <c r="U44" s="14">
        <f>'[1]Junho 2014'!U44+teste!T44</f>
        <v>940</v>
      </c>
    </row>
    <row r="45" spans="1:21" ht="15.75" thickBot="1" x14ac:dyDescent="0.3">
      <c r="A45" s="35"/>
      <c r="B45" s="34" t="s">
        <v>20</v>
      </c>
      <c r="C45" s="28">
        <v>78</v>
      </c>
      <c r="D45" s="33">
        <v>0</v>
      </c>
      <c r="E45" s="32">
        <f>'[1]Junho 2014'!$E$45+D45</f>
        <v>-21.86</v>
      </c>
      <c r="G45" s="17"/>
      <c r="H45" s="31" t="s">
        <v>19</v>
      </c>
      <c r="I45" s="15">
        <v>727202</v>
      </c>
      <c r="J45" s="10"/>
      <c r="K45" s="14">
        <f>'[1]Junho 2014'!K45+teste!J45</f>
        <v>49580</v>
      </c>
      <c r="S45" s="31" t="s">
        <v>19</v>
      </c>
      <c r="T45" s="18">
        <f>J45-P45</f>
        <v>0</v>
      </c>
      <c r="U45" s="14">
        <f>'[1]Junho 2014'!U45+teste!T45</f>
        <v>49580</v>
      </c>
    </row>
    <row r="46" spans="1:21" ht="15.75" thickBot="1" x14ac:dyDescent="0.3">
      <c r="A46" s="30"/>
      <c r="B46" s="29" t="s">
        <v>18</v>
      </c>
      <c r="C46" s="28">
        <v>7861</v>
      </c>
      <c r="D46" s="27"/>
      <c r="E46" s="26" t="s">
        <v>17</v>
      </c>
      <c r="G46" s="17"/>
      <c r="H46" s="24" t="s">
        <v>16</v>
      </c>
      <c r="I46" s="15">
        <v>727203</v>
      </c>
      <c r="J46" s="10"/>
      <c r="K46" s="14">
        <f>'[1]Junho 2014'!K46+teste!J46</f>
        <v>0</v>
      </c>
    </row>
    <row r="47" spans="1:21" ht="15.75" thickBot="1" x14ac:dyDescent="0.3">
      <c r="D47" s="25"/>
      <c r="G47" s="17"/>
      <c r="H47" s="24" t="s">
        <v>15</v>
      </c>
      <c r="I47" s="15">
        <v>727204</v>
      </c>
      <c r="J47" s="10"/>
      <c r="K47" s="14">
        <f>'[1]Junho 2014'!K47+teste!J47</f>
        <v>0</v>
      </c>
    </row>
    <row r="48" spans="1:21" ht="15.75" thickBot="1" x14ac:dyDescent="0.3">
      <c r="A48" s="23"/>
      <c r="B48" s="22" t="s">
        <v>14</v>
      </c>
      <c r="C48" s="21" t="s">
        <v>13</v>
      </c>
      <c r="D48" s="20">
        <f>D9+D13+D17+D21+D24+D28+D37+D42+D45+D32</f>
        <v>0</v>
      </c>
      <c r="E48" s="1">
        <f>E9+E13+E17+E21+E24+E28+E37+E42+E45+E32</f>
        <v>98497.999999999985</v>
      </c>
      <c r="G48" s="17"/>
      <c r="H48" s="19" t="s">
        <v>12</v>
      </c>
      <c r="I48" s="15">
        <v>727205</v>
      </c>
      <c r="J48" s="10"/>
      <c r="K48" s="14">
        <f>'[1]Junho 2014'!K48+teste!J48</f>
        <v>149360</v>
      </c>
      <c r="S48" s="19" t="s">
        <v>12</v>
      </c>
      <c r="T48" s="18">
        <f>J48-P48</f>
        <v>0</v>
      </c>
      <c r="U48" s="14">
        <f>'[1]Junho 2014'!U48+teste!T48</f>
        <v>149360</v>
      </c>
    </row>
    <row r="49" spans="7:21" x14ac:dyDescent="0.25">
      <c r="G49" s="17"/>
      <c r="H49" t="s">
        <v>11</v>
      </c>
      <c r="I49" s="15">
        <v>727206</v>
      </c>
      <c r="J49" s="10"/>
      <c r="K49" s="14">
        <f>'[1]Junho 2014'!K49+teste!J49</f>
        <v>0</v>
      </c>
    </row>
    <row r="50" spans="7:21" x14ac:dyDescent="0.25">
      <c r="G50" s="17"/>
      <c r="H50" t="s">
        <v>10</v>
      </c>
      <c r="I50" s="15">
        <v>727207</v>
      </c>
      <c r="J50" s="10"/>
      <c r="K50" s="14">
        <f>'[1]Junho 2014'!K50+teste!J50</f>
        <v>160</v>
      </c>
      <c r="S50" t="s">
        <v>10</v>
      </c>
      <c r="T50" s="18">
        <f>J50-P50</f>
        <v>0</v>
      </c>
      <c r="U50" s="14">
        <f>'[1]Junho 2014'!U50+teste!T50</f>
        <v>160</v>
      </c>
    </row>
    <row r="51" spans="7:21" x14ac:dyDescent="0.25">
      <c r="G51" s="17"/>
      <c r="H51" t="s">
        <v>9</v>
      </c>
      <c r="I51" s="15">
        <v>727302</v>
      </c>
      <c r="J51" s="10"/>
      <c r="K51" s="14">
        <f>'[1]Junho 2014'!K51+teste!J51</f>
        <v>628.83000000000004</v>
      </c>
      <c r="S51" t="s">
        <v>9</v>
      </c>
      <c r="T51" s="18">
        <f>J51-P51</f>
        <v>0</v>
      </c>
      <c r="U51" s="14">
        <f>'[1]Junho 2014'!U51+teste!T51</f>
        <v>628.83000000000004</v>
      </c>
    </row>
    <row r="52" spans="7:21" x14ac:dyDescent="0.25">
      <c r="G52" s="17"/>
      <c r="H52" t="s">
        <v>8</v>
      </c>
      <c r="I52" s="15">
        <v>727303</v>
      </c>
      <c r="J52" s="10"/>
      <c r="K52" s="14">
        <f>'[1]Junho 2014'!K52+teste!J52</f>
        <v>119.99</v>
      </c>
      <c r="S52" t="s">
        <v>8</v>
      </c>
      <c r="T52" s="18">
        <f>J52-P52</f>
        <v>0</v>
      </c>
      <c r="U52" s="14">
        <f>'[1]Junho 2014'!U52+teste!T52</f>
        <v>119.99</v>
      </c>
    </row>
    <row r="53" spans="7:21" x14ac:dyDescent="0.25">
      <c r="G53" s="17"/>
      <c r="H53" t="s">
        <v>7</v>
      </c>
      <c r="I53" s="15">
        <v>727304</v>
      </c>
      <c r="J53" s="10"/>
      <c r="K53" s="14">
        <f>'[1]Junho 2014'!K53+teste!J53</f>
        <v>0</v>
      </c>
    </row>
    <row r="54" spans="7:21" x14ac:dyDescent="0.25">
      <c r="G54" s="17"/>
      <c r="H54" t="s">
        <v>6</v>
      </c>
      <c r="I54" s="15">
        <v>727305</v>
      </c>
      <c r="J54" s="10"/>
      <c r="K54" s="14">
        <f>'[1]Junho 2014'!K54+teste!J54</f>
        <v>0</v>
      </c>
    </row>
    <row r="55" spans="7:21" ht="15.75" thickBot="1" x14ac:dyDescent="0.3">
      <c r="G55" s="16"/>
      <c r="H55" t="s">
        <v>5</v>
      </c>
      <c r="I55" s="15">
        <v>727405</v>
      </c>
      <c r="J55" s="10"/>
      <c r="K55" s="14">
        <f>'[1]Junho 2014'!K55+teste!J55</f>
        <v>0</v>
      </c>
    </row>
    <row r="56" spans="7:21" ht="15.75" thickBot="1" x14ac:dyDescent="0.3">
      <c r="H56" s="13" t="s">
        <v>4</v>
      </c>
      <c r="I56" s="12" t="s">
        <v>1</v>
      </c>
      <c r="J56" s="11">
        <f>J30-J43</f>
        <v>0</v>
      </c>
      <c r="K56" s="1">
        <f>'[1]Junho 2014'!K56+teste!J56</f>
        <v>2039743.8699999996</v>
      </c>
    </row>
    <row r="57" spans="7:21" ht="15.75" thickBot="1" x14ac:dyDescent="0.3">
      <c r="J57" s="10"/>
      <c r="K57" s="9"/>
    </row>
    <row r="58" spans="7:21" ht="15.75" thickBot="1" x14ac:dyDescent="0.3">
      <c r="H58" s="8" t="s">
        <v>3</v>
      </c>
      <c r="I58" s="7" t="s">
        <v>1</v>
      </c>
      <c r="J58" s="6">
        <f>J27+J56</f>
        <v>0</v>
      </c>
      <c r="K58" s="1">
        <f>'[1]Junho 2014'!K58+teste!J58</f>
        <v>2262920.94</v>
      </c>
      <c r="N58" s="8" t="s">
        <v>2</v>
      </c>
      <c r="O58" s="7" t="s">
        <v>1</v>
      </c>
      <c r="P58" s="6">
        <f>P4+P30</f>
        <v>0</v>
      </c>
      <c r="Q58" s="1">
        <f>Q4+Q30</f>
        <v>1936919.66</v>
      </c>
      <c r="S58" s="5" t="s">
        <v>0</v>
      </c>
      <c r="T58" s="4">
        <f>SUM(T31:T42,T5:T15)-T48-T51-T52-T21-T18-T50-T45-T44-T17-T19-T23</f>
        <v>0</v>
      </c>
      <c r="U58" s="3">
        <f>SUM(U31:U42,U5:U13)+U14+U15-U17-U21-U48-U51-U52-U18-U44-U45-U50-U19-U23</f>
        <v>326001.27999999991</v>
      </c>
    </row>
    <row r="61" spans="7:21" x14ac:dyDescent="0.25">
      <c r="N61" s="2">
        <f>J58-P58</f>
        <v>0</v>
      </c>
      <c r="Q61" s="1">
        <f>K58-Q58</f>
        <v>326001.28000000003</v>
      </c>
    </row>
  </sheetData>
  <mergeCells count="11">
    <mergeCell ref="E18:E19"/>
    <mergeCell ref="E25:E26"/>
    <mergeCell ref="E29:E30"/>
    <mergeCell ref="E33:E35"/>
    <mergeCell ref="E38:E40"/>
    <mergeCell ref="E14:E15"/>
    <mergeCell ref="A1:E1"/>
    <mergeCell ref="G1:K1"/>
    <mergeCell ref="M1:Q1"/>
    <mergeCell ref="E5:E7"/>
    <mergeCell ref="E10:E11"/>
  </mergeCells>
  <conditionalFormatting sqref="T5:T15">
    <cfRule type="cellIs" dxfId="22" priority="22" operator="lessThan">
      <formula>0</formula>
    </cfRule>
    <cfRule type="cellIs" dxfId="21" priority="23" operator="lessThan">
      <formula>0</formula>
    </cfRule>
  </conditionalFormatting>
  <conditionalFormatting sqref="T31:T42">
    <cfRule type="cellIs" dxfId="20" priority="20" operator="lessThan">
      <formula>0</formula>
    </cfRule>
    <cfRule type="cellIs" dxfId="19" priority="21" operator="lessThan">
      <formula>0</formula>
    </cfRule>
  </conditionalFormatting>
  <conditionalFormatting sqref="T58:U58">
    <cfRule type="cellIs" dxfId="18" priority="19" operator="lessThan">
      <formula>0</formula>
    </cfRule>
  </conditionalFormatting>
  <conditionalFormatting sqref="T48">
    <cfRule type="cellIs" dxfId="17" priority="17" operator="lessThan">
      <formula>0</formula>
    </cfRule>
    <cfRule type="cellIs" dxfId="16" priority="18" operator="lessThan">
      <formula>0</formula>
    </cfRule>
  </conditionalFormatting>
  <conditionalFormatting sqref="T51">
    <cfRule type="cellIs" dxfId="15" priority="15" operator="lessThan">
      <formula>0</formula>
    </cfRule>
    <cfRule type="cellIs" dxfId="14" priority="16" operator="lessThan">
      <formula>0</formula>
    </cfRule>
  </conditionalFormatting>
  <conditionalFormatting sqref="T52">
    <cfRule type="cellIs" dxfId="13" priority="13" operator="lessThan">
      <formula>0</formula>
    </cfRule>
    <cfRule type="cellIs" dxfId="12" priority="14" operator="lessThan">
      <formula>0</formula>
    </cfRule>
  </conditionalFormatting>
  <conditionalFormatting sqref="T21">
    <cfRule type="cellIs" dxfId="11" priority="11" operator="lessThan">
      <formula>0</formula>
    </cfRule>
    <cfRule type="cellIs" dxfId="10" priority="12" operator="lessThan">
      <formula>0</formula>
    </cfRule>
  </conditionalFormatting>
  <conditionalFormatting sqref="T17:T19">
    <cfRule type="cellIs" dxfId="9" priority="9" operator="lessThan">
      <formula>0</formula>
    </cfRule>
    <cfRule type="cellIs" dxfId="8" priority="10" operator="lessThan">
      <formula>0</formula>
    </cfRule>
  </conditionalFormatting>
  <conditionalFormatting sqref="T44">
    <cfRule type="cellIs" dxfId="7" priority="7" operator="lessThan">
      <formula>0</formula>
    </cfRule>
    <cfRule type="cellIs" dxfId="6" priority="8" operator="lessThan">
      <formula>0</formula>
    </cfRule>
  </conditionalFormatting>
  <conditionalFormatting sqref="T45">
    <cfRule type="cellIs" dxfId="5" priority="5" operator="lessThan">
      <formula>0</formula>
    </cfRule>
    <cfRule type="cellIs" dxfId="4" priority="6" operator="lessThan">
      <formula>0</formula>
    </cfRule>
  </conditionalFormatting>
  <conditionalFormatting sqref="T50">
    <cfRule type="cellIs" dxfId="3" priority="3" operator="lessThan">
      <formula>0</formula>
    </cfRule>
    <cfRule type="cellIs" dxfId="2" priority="4" operator="lessThan">
      <formula>0</formula>
    </cfRule>
  </conditionalFormatting>
  <conditionalFormatting sqref="T23">
    <cfRule type="cellIs" dxfId="1" priority="1" operator="less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scale="7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teste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TRYV003</dc:creator>
  <cp:lastModifiedBy>TRYV003</cp:lastModifiedBy>
  <dcterms:created xsi:type="dcterms:W3CDTF">2014-10-20T11:34:43Z</dcterms:created>
  <dcterms:modified xsi:type="dcterms:W3CDTF">2014-10-20T11:37:26Z</dcterms:modified>
</cp:coreProperties>
</file>