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8340" windowWidth="6825" windowHeight="2925" tabRatio="927"/>
  </bookViews>
  <sheets>
    <sheet name="AGO13 (2)" sheetId="69" r:id="rId1"/>
  </sheets>
  <definedNames>
    <definedName name="_xlnm.Print_Area" localSheetId="0">'AGO13 (2)'!$A$1:$AI$40</definedName>
    <definedName name="_xlnm.Database" localSheetId="0">'AGO13 (2)'!$C$8:$AF$18</definedName>
    <definedName name="_xlnm.Database">#REF!</definedName>
    <definedName name="_xlnm.Criteria" localSheetId="0">'AGO13 (2)'!$C$8:$AF$18</definedName>
    <definedName name="_xlnm.Criteria">#REF!</definedName>
  </definedNames>
  <calcPr calcId="145621"/>
</workbook>
</file>

<file path=xl/calcChain.xml><?xml version="1.0" encoding="utf-8"?>
<calcChain xmlns="http://schemas.openxmlformats.org/spreadsheetml/2006/main">
  <c r="AG39" i="69" l="1"/>
  <c r="AF39" i="69"/>
  <c r="AE39" i="69"/>
  <c r="AD39" i="69"/>
  <c r="AC39" i="69"/>
  <c r="AB39" i="69"/>
  <c r="AA39" i="69"/>
  <c r="Z39" i="69"/>
  <c r="Y39" i="69"/>
  <c r="X39" i="69"/>
  <c r="W39" i="69"/>
  <c r="V39" i="69"/>
  <c r="U39" i="69"/>
  <c r="T39" i="69"/>
  <c r="S39" i="69"/>
  <c r="R39" i="69"/>
  <c r="Q39" i="69"/>
  <c r="P39" i="69"/>
  <c r="O39" i="69"/>
  <c r="N39" i="69"/>
  <c r="M39" i="69"/>
  <c r="L39" i="69"/>
  <c r="K39" i="69"/>
  <c r="J39" i="69"/>
  <c r="I39" i="69"/>
  <c r="H39" i="69"/>
  <c r="G39" i="69"/>
  <c r="F39" i="69"/>
  <c r="E39" i="69"/>
  <c r="D39" i="69"/>
  <c r="C39" i="69"/>
  <c r="AG38" i="69"/>
  <c r="AF38" i="69"/>
  <c r="AE38" i="69"/>
  <c r="AD38" i="69"/>
  <c r="AC38" i="69"/>
  <c r="AB38" i="69"/>
  <c r="AA38" i="69"/>
  <c r="Z38" i="69"/>
  <c r="Y38" i="69"/>
  <c r="X38" i="69"/>
  <c r="W38" i="69"/>
  <c r="V38" i="69"/>
  <c r="U38" i="69"/>
  <c r="T38" i="69"/>
  <c r="S38" i="69"/>
  <c r="R38" i="69"/>
  <c r="Q38" i="69"/>
  <c r="P38" i="69"/>
  <c r="O38" i="69"/>
  <c r="N38" i="69"/>
  <c r="M38" i="69"/>
  <c r="L38" i="69"/>
  <c r="K38" i="69"/>
  <c r="J38" i="69"/>
  <c r="I38" i="69"/>
  <c r="H38" i="69"/>
  <c r="G38" i="69"/>
  <c r="F38" i="69"/>
  <c r="E38" i="69"/>
  <c r="D38" i="69"/>
  <c r="C38" i="69"/>
  <c r="AG37" i="69"/>
  <c r="AF37" i="69"/>
  <c r="AE37" i="69"/>
  <c r="AD37" i="69"/>
  <c r="AC37" i="69"/>
  <c r="AB37" i="69"/>
  <c r="AA37" i="69"/>
  <c r="Z37" i="69"/>
  <c r="Y37" i="69"/>
  <c r="X37" i="69"/>
  <c r="W37" i="69"/>
  <c r="V37" i="69"/>
  <c r="U37" i="69"/>
  <c r="T37" i="69"/>
  <c r="S37" i="69"/>
  <c r="R37" i="69"/>
  <c r="Q37" i="69"/>
  <c r="P37" i="69"/>
  <c r="O37" i="69"/>
  <c r="N37" i="69"/>
  <c r="M37" i="69"/>
  <c r="L37" i="69"/>
  <c r="K37" i="69"/>
  <c r="J37" i="69"/>
  <c r="I37" i="69"/>
  <c r="H37" i="69"/>
  <c r="G37" i="69"/>
  <c r="F37" i="69"/>
  <c r="E37" i="69"/>
  <c r="D37" i="69"/>
  <c r="C37" i="69"/>
  <c r="AG36" i="69"/>
  <c r="AF36" i="69"/>
  <c r="AE36" i="69"/>
  <c r="AD36" i="69"/>
  <c r="AC36" i="69"/>
  <c r="AB36" i="69"/>
  <c r="AA36" i="69"/>
  <c r="Z36" i="69"/>
  <c r="Y36" i="69"/>
  <c r="X36" i="69"/>
  <c r="W36" i="69"/>
  <c r="V36" i="69"/>
  <c r="U36" i="69"/>
  <c r="T36" i="69"/>
  <c r="S36" i="69"/>
  <c r="R36" i="69"/>
  <c r="Q36" i="69"/>
  <c r="P36" i="69"/>
  <c r="O36" i="69"/>
  <c r="N36" i="69"/>
  <c r="M36" i="69"/>
  <c r="L36" i="69"/>
  <c r="K36" i="69"/>
  <c r="J36" i="69"/>
  <c r="I36" i="69"/>
  <c r="H36" i="69"/>
  <c r="G36" i="69"/>
  <c r="F36" i="69"/>
  <c r="E36" i="69"/>
  <c r="D36" i="69"/>
  <c r="C36" i="69"/>
  <c r="AG35" i="69"/>
  <c r="AF35" i="69"/>
  <c r="AE35" i="69"/>
  <c r="AD35" i="69"/>
  <c r="AC35" i="69"/>
  <c r="AB35" i="69"/>
  <c r="AA35" i="69"/>
  <c r="Z35" i="69"/>
  <c r="Y35" i="69"/>
  <c r="X35" i="69"/>
  <c r="W35" i="69"/>
  <c r="V35" i="69"/>
  <c r="U35" i="69"/>
  <c r="T35" i="69"/>
  <c r="S35" i="69"/>
  <c r="R35" i="69"/>
  <c r="Q35" i="69"/>
  <c r="P35" i="69"/>
  <c r="O35" i="69"/>
  <c r="N35" i="69"/>
  <c r="M35" i="69"/>
  <c r="L35" i="69"/>
  <c r="K35" i="69"/>
  <c r="J35" i="69"/>
  <c r="I35" i="69"/>
  <c r="H35" i="69"/>
  <c r="G35" i="69"/>
  <c r="F35" i="69"/>
  <c r="E35" i="69"/>
  <c r="D35" i="69"/>
  <c r="C35" i="69"/>
  <c r="AG34" i="69"/>
  <c r="AF34" i="69"/>
  <c r="AE34" i="69"/>
  <c r="AD34" i="69"/>
  <c r="AC34" i="69"/>
  <c r="AB34" i="69"/>
  <c r="AA34" i="69"/>
  <c r="Z34" i="69"/>
  <c r="Y34" i="69"/>
  <c r="X34" i="69"/>
  <c r="W34" i="69"/>
  <c r="V34" i="69"/>
  <c r="U34" i="69"/>
  <c r="T34" i="69"/>
  <c r="S34" i="69"/>
  <c r="R34" i="69"/>
  <c r="Q34" i="69"/>
  <c r="P34" i="69"/>
  <c r="O34" i="69"/>
  <c r="N34" i="69"/>
  <c r="M34" i="69"/>
  <c r="L34" i="69"/>
  <c r="K34" i="69"/>
  <c r="J34" i="69"/>
  <c r="I34" i="69"/>
  <c r="H34" i="69"/>
  <c r="G34" i="69"/>
  <c r="F34" i="69"/>
  <c r="E34" i="69"/>
  <c r="D34" i="69"/>
  <c r="C34" i="69"/>
  <c r="AG33" i="69"/>
  <c r="AF33" i="69"/>
  <c r="AE33" i="69"/>
  <c r="AD33" i="69"/>
  <c r="AC33" i="69"/>
  <c r="AB33" i="69"/>
  <c r="AA33" i="69"/>
  <c r="Z33" i="69"/>
  <c r="Y33" i="69"/>
  <c r="X33" i="69"/>
  <c r="W33" i="69"/>
  <c r="V33" i="69"/>
  <c r="U33" i="69"/>
  <c r="T33" i="69"/>
  <c r="S33" i="69"/>
  <c r="R33" i="69"/>
  <c r="Q33" i="69"/>
  <c r="P33" i="69"/>
  <c r="O33" i="69"/>
  <c r="N33" i="69"/>
  <c r="M33" i="69"/>
  <c r="L33" i="69"/>
  <c r="K33" i="69"/>
  <c r="J33" i="69"/>
  <c r="I33" i="69"/>
  <c r="H33" i="69"/>
  <c r="G33" i="69"/>
  <c r="F33" i="69"/>
  <c r="E33" i="69"/>
  <c r="D33" i="69"/>
  <c r="C33" i="69"/>
  <c r="AG32" i="69"/>
  <c r="AF32" i="69"/>
  <c r="AE32" i="69"/>
  <c r="AD32" i="69"/>
  <c r="AC32" i="69"/>
  <c r="AB32" i="69"/>
  <c r="AA32" i="69"/>
  <c r="Z32" i="69"/>
  <c r="Y32" i="69"/>
  <c r="X32" i="69"/>
  <c r="W32" i="69"/>
  <c r="V32" i="69"/>
  <c r="U32" i="69"/>
  <c r="T32" i="69"/>
  <c r="S32" i="69"/>
  <c r="R32" i="69"/>
  <c r="Q32" i="69"/>
  <c r="P32" i="69"/>
  <c r="O32" i="69"/>
  <c r="N32" i="69"/>
  <c r="M32" i="69"/>
  <c r="L32" i="69"/>
  <c r="K32" i="69"/>
  <c r="J32" i="69"/>
  <c r="I32" i="69"/>
  <c r="H32" i="69"/>
  <c r="G32" i="69"/>
  <c r="F32" i="69"/>
  <c r="E32" i="69"/>
  <c r="D32" i="69"/>
  <c r="C32" i="69"/>
  <c r="AG31" i="69"/>
  <c r="AF31" i="69"/>
  <c r="AE31" i="69"/>
  <c r="AD31" i="69"/>
  <c r="AC31" i="69"/>
  <c r="AB31" i="69"/>
  <c r="AA31" i="69"/>
  <c r="Z31" i="69"/>
  <c r="Y31" i="69"/>
  <c r="X31" i="69"/>
  <c r="W31" i="69"/>
  <c r="V31" i="69"/>
  <c r="U31" i="69"/>
  <c r="T31" i="69"/>
  <c r="S31" i="69"/>
  <c r="R31" i="69"/>
  <c r="Q31" i="69"/>
  <c r="P31" i="69"/>
  <c r="O31" i="69"/>
  <c r="N31" i="69"/>
  <c r="M31" i="69"/>
  <c r="L31" i="69"/>
  <c r="K31" i="69"/>
  <c r="J31" i="69"/>
  <c r="I31" i="69"/>
  <c r="H31" i="69"/>
  <c r="G31" i="69"/>
  <c r="F31" i="69"/>
  <c r="E31" i="69"/>
  <c r="D31" i="69"/>
  <c r="C31" i="69"/>
  <c r="AG30" i="69"/>
  <c r="AF30" i="69"/>
  <c r="AE30" i="69"/>
  <c r="AD30" i="69"/>
  <c r="AC30" i="69"/>
  <c r="AB30" i="69"/>
  <c r="AA30" i="69"/>
  <c r="Z30" i="69"/>
  <c r="Y30" i="69"/>
  <c r="X30" i="69"/>
  <c r="W30" i="69"/>
  <c r="V30" i="69"/>
  <c r="U30" i="69"/>
  <c r="T30" i="69"/>
  <c r="S30" i="69"/>
  <c r="R30" i="69"/>
  <c r="Q30" i="69"/>
  <c r="P30" i="69"/>
  <c r="O30" i="69"/>
  <c r="N30" i="69"/>
  <c r="M30" i="69"/>
  <c r="L30" i="69"/>
  <c r="K30" i="69"/>
  <c r="J30" i="69"/>
  <c r="I30" i="69"/>
  <c r="H30" i="69"/>
  <c r="G30" i="69"/>
  <c r="F30" i="69"/>
  <c r="E30" i="69"/>
  <c r="D30" i="69"/>
  <c r="C30" i="69"/>
  <c r="AG29" i="69"/>
  <c r="AF29" i="69"/>
  <c r="AE29" i="69"/>
  <c r="AD29" i="69"/>
  <c r="AC29" i="69"/>
  <c r="AB29" i="69"/>
  <c r="AA29" i="69"/>
  <c r="Z29" i="69"/>
  <c r="Y29" i="69"/>
  <c r="X29" i="69"/>
  <c r="W29" i="69"/>
  <c r="V29" i="69"/>
  <c r="U29" i="69"/>
  <c r="T29" i="69"/>
  <c r="S29" i="69"/>
  <c r="R29" i="69"/>
  <c r="Q29" i="69"/>
  <c r="P29" i="69"/>
  <c r="O29" i="69"/>
  <c r="N29" i="69"/>
  <c r="M29" i="69"/>
  <c r="L29" i="69"/>
  <c r="K29" i="69"/>
  <c r="J29" i="69"/>
  <c r="I29" i="69"/>
  <c r="H29" i="69"/>
  <c r="G29" i="69"/>
  <c r="F29" i="69"/>
  <c r="E29" i="69"/>
  <c r="D29" i="69"/>
  <c r="C29" i="69"/>
  <c r="AG28" i="69"/>
  <c r="AF28" i="69"/>
  <c r="AE28" i="69"/>
  <c r="AD28" i="69"/>
  <c r="AC28" i="69"/>
  <c r="AB28" i="69"/>
  <c r="AA28" i="69"/>
  <c r="Z28" i="69"/>
  <c r="Y28" i="69"/>
  <c r="X28" i="69"/>
  <c r="W28" i="69"/>
  <c r="V28" i="69"/>
  <c r="U28" i="69"/>
  <c r="T28" i="69"/>
  <c r="S28" i="69"/>
  <c r="R28" i="69"/>
  <c r="Q28" i="69"/>
  <c r="P28" i="69"/>
  <c r="O28" i="69"/>
  <c r="N28" i="69"/>
  <c r="M28" i="69"/>
  <c r="L28" i="69"/>
  <c r="K28" i="69"/>
  <c r="J28" i="69"/>
  <c r="I28" i="69"/>
  <c r="H28" i="69"/>
  <c r="G28" i="69"/>
  <c r="F28" i="69"/>
  <c r="E28" i="69"/>
  <c r="D28" i="69"/>
  <c r="C28" i="69"/>
  <c r="AG27" i="69"/>
  <c r="AF27" i="69"/>
  <c r="AE27" i="69"/>
  <c r="AD27" i="69"/>
  <c r="AC27" i="69"/>
  <c r="AB27" i="69"/>
  <c r="AA27" i="69"/>
  <c r="Z27" i="69"/>
  <c r="Y27" i="69"/>
  <c r="X27" i="69"/>
  <c r="W27" i="69"/>
  <c r="V27" i="69"/>
  <c r="U27" i="69"/>
  <c r="T27" i="69"/>
  <c r="S27" i="69"/>
  <c r="R27" i="69"/>
  <c r="Q27" i="69"/>
  <c r="P27" i="69"/>
  <c r="O27" i="69"/>
  <c r="N27" i="69"/>
  <c r="M27" i="69"/>
  <c r="L27" i="69"/>
  <c r="K27" i="69"/>
  <c r="J27" i="69"/>
  <c r="I27" i="69"/>
  <c r="H27" i="69"/>
  <c r="G27" i="69"/>
  <c r="F27" i="69"/>
  <c r="E27" i="69"/>
  <c r="D27" i="69"/>
  <c r="C27" i="69"/>
  <c r="AG26" i="69"/>
  <c r="AF26" i="69"/>
  <c r="AE26" i="69"/>
  <c r="AD26" i="69"/>
  <c r="AC26" i="69"/>
  <c r="AB26" i="69"/>
  <c r="AA26" i="69"/>
  <c r="Z26" i="69"/>
  <c r="Y26" i="69"/>
  <c r="X26" i="69"/>
  <c r="W26" i="69"/>
  <c r="V26" i="69"/>
  <c r="U26" i="69"/>
  <c r="T26" i="69"/>
  <c r="S26" i="69"/>
  <c r="R26" i="69"/>
  <c r="Q26" i="69"/>
  <c r="P26" i="69"/>
  <c r="O26" i="69"/>
  <c r="N26" i="69"/>
  <c r="M26" i="69"/>
  <c r="L26" i="69"/>
  <c r="K26" i="69"/>
  <c r="J26" i="69"/>
  <c r="I26" i="69"/>
  <c r="H26" i="69"/>
  <c r="G26" i="69"/>
  <c r="F26" i="69"/>
  <c r="E26" i="69"/>
  <c r="D26" i="69"/>
  <c r="C26" i="69"/>
  <c r="AK20" i="69"/>
  <c r="BC18" i="69"/>
  <c r="BD18" i="69" s="1"/>
  <c r="BA18" i="69"/>
  <c r="BB18" i="69" s="1"/>
  <c r="AY18" i="69"/>
  <c r="AZ18" i="69" s="1"/>
  <c r="AX18" i="69"/>
  <c r="AW18" i="69"/>
  <c r="BE18" i="69" s="1"/>
  <c r="AR18" i="69"/>
  <c r="AS18" i="69" s="1"/>
  <c r="AP18" i="69"/>
  <c r="AQ18" i="69" s="1"/>
  <c r="AN18" i="69"/>
  <c r="AO18" i="69" s="1"/>
  <c r="AL18" i="69"/>
  <c r="AM18" i="69" s="1"/>
  <c r="AT18" i="69" s="1"/>
  <c r="AR17" i="69"/>
  <c r="AS17" i="69" s="1"/>
  <c r="AP17" i="69"/>
  <c r="AQ17" i="69" s="1"/>
  <c r="AN17" i="69"/>
  <c r="AO17" i="69" s="1"/>
  <c r="AL17" i="69"/>
  <c r="AM17" i="69" s="1"/>
  <c r="AK17" i="69"/>
  <c r="BC16" i="69"/>
  <c r="BD16" i="69" s="1"/>
  <c r="BA16" i="69"/>
  <c r="BB16" i="69" s="1"/>
  <c r="AY16" i="69"/>
  <c r="AZ16" i="69" s="1"/>
  <c r="AX16" i="69"/>
  <c r="AW16" i="69"/>
  <c r="AR16" i="69"/>
  <c r="AS16" i="69" s="1"/>
  <c r="AP16" i="69"/>
  <c r="AQ16" i="69" s="1"/>
  <c r="AN16" i="69"/>
  <c r="AO16" i="69" s="1"/>
  <c r="AL16" i="69"/>
  <c r="AM16" i="69" s="1"/>
  <c r="BC15" i="69"/>
  <c r="BD15" i="69" s="1"/>
  <c r="BA15" i="69"/>
  <c r="BB15" i="69" s="1"/>
  <c r="AY15" i="69"/>
  <c r="AZ15" i="69" s="1"/>
  <c r="AX15" i="69"/>
  <c r="AW15" i="69"/>
  <c r="AR15" i="69"/>
  <c r="AS15" i="69" s="1"/>
  <c r="AP15" i="69"/>
  <c r="AQ15" i="69" s="1"/>
  <c r="AN15" i="69"/>
  <c r="AO15" i="69" s="1"/>
  <c r="AL15" i="69"/>
  <c r="AM15" i="69" s="1"/>
  <c r="BC14" i="69"/>
  <c r="BD14" i="69" s="1"/>
  <c r="BA14" i="69"/>
  <c r="BB14" i="69" s="1"/>
  <c r="AY14" i="69"/>
  <c r="AZ14" i="69" s="1"/>
  <c r="AX14" i="69"/>
  <c r="AW14" i="69"/>
  <c r="BE14" i="69" s="1"/>
  <c r="AR14" i="69"/>
  <c r="AS14" i="69" s="1"/>
  <c r="AP14" i="69"/>
  <c r="AQ14" i="69" s="1"/>
  <c r="AN14" i="69"/>
  <c r="AO14" i="69" s="1"/>
  <c r="AL14" i="69"/>
  <c r="AM14" i="69" s="1"/>
  <c r="AT14" i="69" s="1"/>
  <c r="BC13" i="69"/>
  <c r="BD13" i="69" s="1"/>
  <c r="BA13" i="69"/>
  <c r="BB13" i="69" s="1"/>
  <c r="AY13" i="69"/>
  <c r="AZ13" i="69" s="1"/>
  <c r="AX13" i="69"/>
  <c r="AW13" i="69"/>
  <c r="AR13" i="69"/>
  <c r="AS13" i="69" s="1"/>
  <c r="AP13" i="69"/>
  <c r="AQ13" i="69" s="1"/>
  <c r="AN13" i="69"/>
  <c r="AO13" i="69" s="1"/>
  <c r="AL13" i="69"/>
  <c r="AM13" i="69" s="1"/>
  <c r="BC12" i="69"/>
  <c r="BD12" i="69" s="1"/>
  <c r="BA12" i="69"/>
  <c r="BB12" i="69" s="1"/>
  <c r="AY12" i="69"/>
  <c r="AZ12" i="69" s="1"/>
  <c r="AX12" i="69"/>
  <c r="AW12" i="69"/>
  <c r="AR12" i="69"/>
  <c r="AS12" i="69" s="1"/>
  <c r="AP12" i="69"/>
  <c r="AQ12" i="69" s="1"/>
  <c r="AN12" i="69"/>
  <c r="AO12" i="69" s="1"/>
  <c r="AL12" i="69"/>
  <c r="AM12" i="69" s="1"/>
  <c r="BC11" i="69"/>
  <c r="BD11" i="69" s="1"/>
  <c r="BA11" i="69"/>
  <c r="BB11" i="69" s="1"/>
  <c r="AY11" i="69"/>
  <c r="AZ11" i="69" s="1"/>
  <c r="AX11" i="69"/>
  <c r="AW11" i="69"/>
  <c r="AR11" i="69"/>
  <c r="AS11" i="69" s="1"/>
  <c r="AP11" i="69"/>
  <c r="AQ11" i="69" s="1"/>
  <c r="AN11" i="69"/>
  <c r="AO11" i="69" s="1"/>
  <c r="AL11" i="69"/>
  <c r="AM11" i="69" s="1"/>
  <c r="BC10" i="69"/>
  <c r="BD10" i="69" s="1"/>
  <c r="BA10" i="69"/>
  <c r="BB10" i="69" s="1"/>
  <c r="AY10" i="69"/>
  <c r="AZ10" i="69" s="1"/>
  <c r="AX10" i="69"/>
  <c r="AW10" i="69"/>
  <c r="AR10" i="69"/>
  <c r="AS10" i="69" s="1"/>
  <c r="AP10" i="69"/>
  <c r="AQ10" i="69" s="1"/>
  <c r="AN10" i="69"/>
  <c r="AO10" i="69" s="1"/>
  <c r="AL10" i="69"/>
  <c r="AM10" i="69" s="1"/>
  <c r="BC9" i="69"/>
  <c r="BD9" i="69" s="1"/>
  <c r="BA9" i="69"/>
  <c r="BB9" i="69" s="1"/>
  <c r="AY9" i="69"/>
  <c r="AZ9" i="69" s="1"/>
  <c r="AX9" i="69"/>
  <c r="AW9" i="69"/>
  <c r="AR9" i="69"/>
  <c r="AS9" i="69" s="1"/>
  <c r="AP9" i="69"/>
  <c r="AQ9" i="69" s="1"/>
  <c r="AN9" i="69"/>
  <c r="AO9" i="69" s="1"/>
  <c r="AL9" i="69"/>
  <c r="AM9" i="69" s="1"/>
  <c r="BC8" i="69"/>
  <c r="BD8" i="69" s="1"/>
  <c r="BA8" i="69"/>
  <c r="BB8" i="69" s="1"/>
  <c r="AY8" i="69"/>
  <c r="AZ8" i="69" s="1"/>
  <c r="AK8" i="69" s="1"/>
  <c r="AX8" i="69"/>
  <c r="AW8" i="69"/>
  <c r="BE8" i="69" s="1"/>
  <c r="AR8" i="69"/>
  <c r="AS8" i="69" s="1"/>
  <c r="AP8" i="69"/>
  <c r="AQ8" i="69" s="1"/>
  <c r="AN8" i="69"/>
  <c r="AO8" i="69" s="1"/>
  <c r="AL8" i="69"/>
  <c r="AM8" i="69" s="1"/>
  <c r="AT8" i="69" s="1"/>
  <c r="AU14" i="69" l="1"/>
  <c r="AK14" i="69"/>
  <c r="AU18" i="69"/>
  <c r="AK18" i="69"/>
  <c r="AT17" i="69"/>
  <c r="AU17" i="69" s="1"/>
  <c r="AT10" i="69"/>
  <c r="BE10" i="69"/>
  <c r="BE9" i="69"/>
  <c r="AK10" i="69"/>
  <c r="BE16" i="69"/>
  <c r="AT16" i="69"/>
  <c r="AK16" i="69"/>
  <c r="BE15" i="69"/>
  <c r="AK15" i="69"/>
  <c r="AH26" i="69"/>
  <c r="AT12" i="69"/>
  <c r="BE12" i="69"/>
  <c r="AK12" i="69"/>
  <c r="AH28" i="69"/>
  <c r="AH30" i="69"/>
  <c r="AH32" i="69"/>
  <c r="AH34" i="69"/>
  <c r="AH36" i="69"/>
  <c r="AT15" i="69"/>
  <c r="AU15" i="69" s="1"/>
  <c r="BE13" i="69"/>
  <c r="AH39" i="69"/>
  <c r="BE11" i="69"/>
  <c r="AH27" i="69"/>
  <c r="AH29" i="69"/>
  <c r="AH31" i="69"/>
  <c r="AH33" i="69"/>
  <c r="AH35" i="69"/>
  <c r="AH37" i="69"/>
  <c r="AH38" i="69"/>
  <c r="AT9" i="69"/>
  <c r="AK9" i="69"/>
  <c r="AT11" i="69"/>
  <c r="AK11" i="69"/>
  <c r="AT13" i="69"/>
  <c r="AK13" i="69"/>
  <c r="AK19" i="69" s="1"/>
  <c r="AK21" i="69" s="1"/>
  <c r="AU8" i="69"/>
  <c r="AU10" i="69" l="1"/>
  <c r="AU16" i="69"/>
  <c r="AU12" i="69"/>
  <c r="AT19" i="69"/>
  <c r="AU19" i="69" s="1"/>
  <c r="AU13" i="69"/>
  <c r="AU11" i="69"/>
  <c r="AU9" i="69"/>
</calcChain>
</file>

<file path=xl/sharedStrings.xml><?xml version="1.0" encoding="utf-8"?>
<sst xmlns="http://schemas.openxmlformats.org/spreadsheetml/2006/main" count="141" uniqueCount="72">
  <si>
    <t>HORÁRIO BASE</t>
  </si>
  <si>
    <t xml:space="preserve"> HORÁRIO DO PESSOAL DE ENFERMAGEM</t>
  </si>
  <si>
    <t>DATA</t>
  </si>
  <si>
    <t>HORAS</t>
  </si>
  <si>
    <t xml:space="preserve">  PERÍODOS DAS 08-16H.</t>
  </si>
  <si>
    <t>Nº/ HORAS</t>
  </si>
  <si>
    <t>SALDO</t>
  </si>
  <si>
    <t>Categ.</t>
  </si>
  <si>
    <t xml:space="preserve">   NOME</t>
  </si>
  <si>
    <t>A FAZER</t>
  </si>
  <si>
    <t>Nº</t>
  </si>
  <si>
    <t>M - Manhã</t>
  </si>
  <si>
    <t>T - Tarde</t>
  </si>
  <si>
    <t>N - Noite</t>
  </si>
  <si>
    <t>CHAVE</t>
  </si>
  <si>
    <t>MANHÃ</t>
  </si>
  <si>
    <t>TARDE</t>
  </si>
  <si>
    <t>NOITE</t>
  </si>
  <si>
    <t>FOLGAS</t>
  </si>
  <si>
    <t>DESCANS.</t>
  </si>
  <si>
    <t>TOTAL</t>
  </si>
  <si>
    <t>D. LIVRES</t>
  </si>
  <si>
    <t>HORAS DISPONIVEIS</t>
  </si>
  <si>
    <t>HORAS NECESSÁRIAS</t>
  </si>
  <si>
    <t>HORAS C/ PASS.T.</t>
  </si>
  <si>
    <t>LIC.</t>
  </si>
  <si>
    <t>FÉRIAS</t>
  </si>
  <si>
    <t>F - Folga          Fe - Feriado          L - Licença</t>
  </si>
  <si>
    <t>Nº DIAS DE FÉRIAS</t>
  </si>
  <si>
    <t>CH</t>
  </si>
  <si>
    <t>COMP</t>
  </si>
  <si>
    <t>Horas</t>
  </si>
  <si>
    <t>Q</t>
  </si>
  <si>
    <t>S</t>
  </si>
  <si>
    <t>D</t>
  </si>
  <si>
    <t>T</t>
  </si>
  <si>
    <t>CH/</t>
  </si>
  <si>
    <t xml:space="preserve">  </t>
  </si>
  <si>
    <t xml:space="preserve">  PERÍODOS DAS 16-24H.</t>
  </si>
  <si>
    <t xml:space="preserve">  PERÍODOS DAS 24-08H.</t>
  </si>
  <si>
    <t>D - Descanso     Di - dispensa</t>
  </si>
  <si>
    <t>AMBULATÓRIO / Di</t>
  </si>
  <si>
    <t>A - Ambulatório</t>
  </si>
  <si>
    <t>S - SAP(8-16h)</t>
  </si>
  <si>
    <t>S1 - SAP(16-24h)</t>
  </si>
  <si>
    <t>E* - Extensão</t>
  </si>
  <si>
    <t>CC-Cuidados Continuados</t>
  </si>
  <si>
    <t>SAP(16-24h)</t>
  </si>
  <si>
    <t>SAP(8-16h)</t>
  </si>
  <si>
    <t>Cuidados Continuados</t>
  </si>
  <si>
    <t>Extensão</t>
  </si>
  <si>
    <t>Ambulatório</t>
  </si>
  <si>
    <t>Descanso</t>
  </si>
  <si>
    <t>Dispensa</t>
  </si>
  <si>
    <t>Licença</t>
  </si>
  <si>
    <t>Folga</t>
  </si>
  <si>
    <t>Feriado</t>
  </si>
  <si>
    <t>Centro de Saúde de Manteigas</t>
  </si>
  <si>
    <t>F</t>
  </si>
  <si>
    <t>L</t>
  </si>
  <si>
    <t>A</t>
  </si>
  <si>
    <t>ENF. CHEFE</t>
  </si>
  <si>
    <t>ENF. GRAD.</t>
  </si>
  <si>
    <t>ENF.CHEFE</t>
  </si>
  <si>
    <t>ENF.SUPERVISORA</t>
  </si>
  <si>
    <t>ENF.DIRETORA</t>
  </si>
  <si>
    <t xml:space="preserve">         DIA                       </t>
  </si>
  <si>
    <t xml:space="preserve"> </t>
  </si>
  <si>
    <t xml:space="preserve">                                                                                </t>
  </si>
  <si>
    <t>ENFERMEIRO</t>
  </si>
  <si>
    <t>FE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</si>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</sst>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48">
    <font>
      <sz val="10"/>
      <name val="MS Sans Serif"/>
    </font>
    <font>
      <sz val="12"/>
      <name val="Arial"/>
      <family val="2"/>
    </font>
    <font>
      <b/>
      <sz val="12"/>
      <color indexed="12"/>
      <name val="Arial"/>
      <family val="2"/>
    </font>
    <font>
      <i/>
      <sz val="12"/>
      <name val="MS Sans Serif"/>
      <family val="2"/>
    </font>
    <font>
      <sz val="12"/>
      <name val="MS Sans Serif"/>
      <family val="2"/>
    </font>
    <font>
      <b/>
      <sz val="12"/>
      <name val="Arial"/>
      <family val="2"/>
    </font>
    <font>
      <b/>
      <sz val="12"/>
      <name val="MS Sans Serif"/>
      <family val="2"/>
    </font>
    <font>
      <u/>
      <sz val="12"/>
      <name val="MS Sans Serif"/>
      <family val="2"/>
    </font>
    <font>
      <sz val="12"/>
      <color indexed="8"/>
      <name val="MS Sans Serif"/>
      <family val="2"/>
    </font>
    <font>
      <sz val="12"/>
      <color indexed="10"/>
      <name val="Arial"/>
      <family val="2"/>
    </font>
    <font>
      <sz val="12"/>
      <color indexed="10"/>
      <name val="MS Sans Serif"/>
      <family val="2"/>
    </font>
    <font>
      <b/>
      <sz val="12"/>
      <color indexed="8"/>
      <name val="MS Sans Serif"/>
      <family val="2"/>
    </font>
    <font>
      <sz val="12"/>
      <color indexed="8"/>
      <name val="Arial"/>
      <family val="2"/>
    </font>
    <font>
      <sz val="12"/>
      <color indexed="20"/>
      <name val="MS Sans Serif"/>
      <family val="2"/>
    </font>
    <font>
      <sz val="12"/>
      <color indexed="62"/>
      <name val="MS Sans Serif"/>
      <family val="2"/>
    </font>
    <font>
      <sz val="12"/>
      <color indexed="14"/>
      <name val="MS Sans Serif"/>
      <family val="2"/>
    </font>
    <font>
      <b/>
      <sz val="12"/>
      <color indexed="10"/>
      <name val="MS Sans Serif"/>
      <family val="2"/>
    </font>
    <font>
      <sz val="12"/>
      <color indexed="12"/>
      <name val="MS Sans Serif"/>
      <family val="2"/>
    </font>
    <font>
      <sz val="12"/>
      <color indexed="17"/>
      <name val="MS Sans Serif"/>
      <family val="2"/>
    </font>
    <font>
      <b/>
      <sz val="12"/>
      <color indexed="20"/>
      <name val="MS Sans Serif"/>
      <family val="2"/>
    </font>
    <font>
      <b/>
      <sz val="12"/>
      <color indexed="12"/>
      <name val="MS Sans Serif"/>
      <family val="2"/>
    </font>
    <font>
      <b/>
      <sz val="12"/>
      <color indexed="17"/>
      <name val="MS Sans Serif"/>
      <family val="2"/>
    </font>
    <font>
      <sz val="12"/>
      <color indexed="53"/>
      <name val="MS Sans Serif"/>
      <family val="2"/>
    </font>
    <font>
      <b/>
      <sz val="12"/>
      <color indexed="62"/>
      <name val="MS Sans Serif"/>
      <family val="2"/>
    </font>
    <font>
      <b/>
      <sz val="12"/>
      <color indexed="14"/>
      <name val="MS Sans Serif"/>
      <family val="2"/>
    </font>
    <font>
      <sz val="12"/>
      <color indexed="45"/>
      <name val="MS Sans Serif"/>
      <family val="2"/>
    </font>
    <font>
      <sz val="13.5"/>
      <name val="MS Sans Serif"/>
      <family val="2"/>
    </font>
    <font>
      <sz val="13.5"/>
      <color indexed="8"/>
      <name val="MS Sans Serif"/>
      <family val="2"/>
    </font>
    <font>
      <sz val="13.5"/>
      <name val="Arial"/>
      <family val="2"/>
    </font>
    <font>
      <sz val="13.5"/>
      <color indexed="10"/>
      <name val="MS Sans Serif"/>
      <family val="2"/>
    </font>
    <font>
      <sz val="13.5"/>
      <color indexed="8"/>
      <name val="Arial"/>
      <family val="2"/>
    </font>
    <font>
      <sz val="13.5"/>
      <color indexed="10"/>
      <name val="Arial"/>
      <family val="2"/>
    </font>
    <font>
      <sz val="13.5"/>
      <color indexed="20"/>
      <name val="MS Sans Serif"/>
      <family val="2"/>
    </font>
    <font>
      <sz val="13.5"/>
      <color indexed="14"/>
      <name val="MS Sans Serif"/>
      <family val="2"/>
    </font>
    <font>
      <sz val="13.5"/>
      <color indexed="62"/>
      <name val="MS Sans Serif"/>
      <family val="2"/>
    </font>
    <font>
      <b/>
      <sz val="13.5"/>
      <color indexed="10"/>
      <name val="MS Sans Serif"/>
      <family val="2"/>
    </font>
    <font>
      <sz val="13.5"/>
      <color indexed="12"/>
      <name val="MS Sans Serif"/>
      <family val="2"/>
    </font>
    <font>
      <sz val="13.5"/>
      <color indexed="17"/>
      <name val="MS Sans Serif"/>
      <family val="2"/>
    </font>
    <font>
      <b/>
      <sz val="13.5"/>
      <name val="MS Sans Serif"/>
      <family val="2"/>
    </font>
    <font>
      <b/>
      <sz val="13.5"/>
      <color indexed="20"/>
      <name val="MS Sans Serif"/>
      <family val="2"/>
    </font>
    <font>
      <i/>
      <sz val="13.5"/>
      <name val="MS Sans Serif"/>
      <family val="2"/>
    </font>
    <font>
      <sz val="10"/>
      <name val="MS Sans Serif"/>
      <family val="2"/>
    </font>
    <font>
      <sz val="10"/>
      <color indexed="8"/>
      <name val="MS Sans Serif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name val="MS Sans Serif"/>
    </font>
    <font>
      <sz val="12"/>
      <name val="Ligurino"/>
    </font>
    <font>
      <sz val="10"/>
      <name val="Arial Rounded MT Bold"/>
      <family val="2"/>
    </font>
  </fonts>
  <fills count="15">
    <fill>
      <patternFill patternType="none"/>
    </fill>
    <fill>
      <patternFill patternType="gray125"/>
    </fill>
    <fill>
      <patternFill patternType="mediumGray">
        <fgColor indexed="23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lightGray"/>
    </fill>
    <fill>
      <patternFill patternType="lightGray">
        <fgColor indexed="15"/>
      </patternFill>
    </fill>
    <fill>
      <patternFill patternType="solid">
        <fgColor indexed="4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23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12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12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12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12"/>
      </top>
      <bottom style="double">
        <color indexed="12"/>
      </bottom>
      <diagonal/>
    </border>
    <border>
      <left/>
      <right/>
      <top style="thin">
        <color indexed="12"/>
      </top>
      <bottom style="double">
        <color indexed="12"/>
      </bottom>
      <diagonal/>
    </border>
    <border>
      <left/>
      <right style="thin">
        <color indexed="12"/>
      </right>
      <top style="thin">
        <color indexed="12"/>
      </top>
      <bottom style="double">
        <color indexed="12"/>
      </bottom>
      <diagonal/>
    </border>
    <border>
      <left style="thin">
        <color indexed="64"/>
      </left>
      <right/>
      <top style="thin">
        <color indexed="12"/>
      </top>
      <bottom style="double">
        <color indexed="12"/>
      </bottom>
      <diagonal/>
    </border>
    <border>
      <left style="double">
        <color indexed="64"/>
      </left>
      <right style="thin">
        <color indexed="8"/>
      </right>
      <top/>
      <bottom style="double">
        <color indexed="8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8"/>
      </top>
      <bottom style="thin">
        <color indexed="12"/>
      </bottom>
      <diagonal/>
    </border>
    <border>
      <left/>
      <right/>
      <top style="double">
        <color indexed="8"/>
      </top>
      <bottom style="thin">
        <color indexed="12"/>
      </bottom>
      <diagonal/>
    </border>
    <border>
      <left style="thin">
        <color indexed="64"/>
      </left>
      <right style="thin">
        <color indexed="64"/>
      </right>
      <top style="double">
        <color indexed="8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12"/>
      </bottom>
      <diagonal/>
    </border>
    <border>
      <left/>
      <right/>
      <top/>
      <bottom style="thin">
        <color indexed="1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12"/>
      </bottom>
      <diagonal/>
    </border>
    <border>
      <left/>
      <right/>
      <top style="thin">
        <color indexed="64"/>
      </top>
      <bottom style="thin">
        <color indexed="1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12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double">
        <color indexed="12"/>
      </bottom>
      <diagonal/>
    </border>
    <border>
      <left style="thin">
        <color indexed="64"/>
      </left>
      <right/>
      <top style="double">
        <color indexed="1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12"/>
      </bottom>
      <diagonal/>
    </border>
    <border>
      <left style="double">
        <color indexed="64"/>
      </left>
      <right style="double">
        <color indexed="64"/>
      </right>
      <top style="double">
        <color indexed="8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/>
      <top style="double">
        <color indexed="8"/>
      </top>
      <bottom/>
      <diagonal/>
    </border>
    <border>
      <left style="thin">
        <color indexed="64"/>
      </left>
      <right style="thin">
        <color indexed="64"/>
      </right>
      <top style="double">
        <color indexed="8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2">
    <xf numFmtId="0" fontId="0" fillId="0" borderId="0"/>
    <xf numFmtId="43" fontId="45" fillId="0" borderId="0" applyFont="0" applyFill="0" applyBorder="0" applyAlignment="0" applyProtection="0"/>
  </cellStyleXfs>
  <cellXfs count="277">
    <xf numFmtId="0" fontId="0" fillId="0" borderId="0" xfId="0"/>
    <xf numFmtId="0" fontId="1" fillId="0" borderId="0" xfId="0" applyFont="1"/>
    <xf numFmtId="0" fontId="2" fillId="2" borderId="0" xfId="0" applyFont="1" applyFill="1"/>
    <xf numFmtId="0" fontId="3" fillId="3" borderId="0" xfId="0" applyFont="1" applyFill="1"/>
    <xf numFmtId="0" fontId="4" fillId="0" borderId="0" xfId="0" applyFont="1"/>
    <xf numFmtId="0" fontId="4" fillId="3" borderId="0" xfId="0" applyFont="1" applyFill="1"/>
    <xf numFmtId="0" fontId="4" fillId="0" borderId="1" xfId="0" applyFont="1" applyBorder="1"/>
    <xf numFmtId="0" fontId="6" fillId="0" borderId="0" xfId="0" applyFont="1"/>
    <xf numFmtId="0" fontId="5" fillId="0" borderId="0" xfId="0" applyFont="1"/>
    <xf numFmtId="0" fontId="7" fillId="0" borderId="0" xfId="0" applyFont="1"/>
    <xf numFmtId="0" fontId="7" fillId="3" borderId="0" xfId="0" applyFont="1" applyFill="1"/>
    <xf numFmtId="0" fontId="4" fillId="2" borderId="0" xfId="0" applyFont="1" applyFill="1"/>
    <xf numFmtId="0" fontId="4" fillId="0" borderId="9" xfId="0" applyFont="1" applyBorder="1" applyAlignment="1">
      <alignment horizontal="center"/>
    </xf>
    <xf numFmtId="0" fontId="4" fillId="6" borderId="12" xfId="0" applyFont="1" applyFill="1" applyBorder="1"/>
    <xf numFmtId="0" fontId="5" fillId="0" borderId="12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6" borderId="22" xfId="0" applyFont="1" applyFill="1" applyBorder="1"/>
    <xf numFmtId="0" fontId="9" fillId="0" borderId="0" xfId="0" applyFont="1" applyBorder="1" applyAlignment="1">
      <alignment horizontal="center"/>
    </xf>
    <xf numFmtId="0" fontId="9" fillId="0" borderId="22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11" fillId="0" borderId="27" xfId="0" applyFont="1" applyBorder="1"/>
    <xf numFmtId="0" fontId="9" fillId="0" borderId="30" xfId="0" applyFont="1" applyBorder="1" applyAlignment="1">
      <alignment horizontal="center"/>
    </xf>
    <xf numFmtId="0" fontId="9" fillId="0" borderId="18" xfId="0" applyFont="1" applyBorder="1" applyAlignment="1">
      <alignment horizontal="center"/>
    </xf>
    <xf numFmtId="0" fontId="5" fillId="0" borderId="30" xfId="0" applyFont="1" applyBorder="1" applyAlignment="1">
      <alignment horizontal="center"/>
    </xf>
    <xf numFmtId="0" fontId="11" fillId="0" borderId="17" xfId="0" applyFont="1" applyBorder="1"/>
    <xf numFmtId="0" fontId="4" fillId="0" borderId="35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4" fillId="7" borderId="4" xfId="0" applyFont="1" applyFill="1" applyBorder="1" applyAlignment="1">
      <alignment horizontal="center"/>
    </xf>
    <xf numFmtId="0" fontId="4" fillId="0" borderId="40" xfId="0" applyFont="1" applyBorder="1" applyAlignment="1">
      <alignment horizontal="center"/>
    </xf>
    <xf numFmtId="0" fontId="4" fillId="7" borderId="1" xfId="0" applyFont="1" applyFill="1" applyBorder="1" applyAlignment="1">
      <alignment horizontal="center"/>
    </xf>
    <xf numFmtId="0" fontId="12" fillId="0" borderId="47" xfId="0" applyFont="1" applyBorder="1"/>
    <xf numFmtId="0" fontId="4" fillId="3" borderId="0" xfId="0" applyFont="1" applyFill="1" applyBorder="1"/>
    <xf numFmtId="0" fontId="4" fillId="0" borderId="0" xfId="0" applyFont="1" applyBorder="1"/>
    <xf numFmtId="0" fontId="4" fillId="0" borderId="0" xfId="0" applyFont="1" applyFill="1"/>
    <xf numFmtId="0" fontId="4" fillId="0" borderId="18" xfId="0" applyFont="1" applyFill="1" applyBorder="1" applyAlignment="1">
      <alignment horizontal="center"/>
    </xf>
    <xf numFmtId="0" fontId="20" fillId="9" borderId="52" xfId="0" applyFont="1" applyFill="1" applyBorder="1"/>
    <xf numFmtId="0" fontId="17" fillId="0" borderId="53" xfId="0" applyFont="1" applyFill="1" applyBorder="1"/>
    <xf numFmtId="0" fontId="17" fillId="0" borderId="54" xfId="0" applyFont="1" applyFill="1" applyBorder="1"/>
    <xf numFmtId="0" fontId="21" fillId="5" borderId="55" xfId="0" applyFont="1" applyFill="1" applyBorder="1"/>
    <xf numFmtId="0" fontId="18" fillId="0" borderId="1" xfId="0" applyFont="1" applyFill="1" applyBorder="1"/>
    <xf numFmtId="0" fontId="18" fillId="0" borderId="56" xfId="0" applyFont="1" applyFill="1" applyBorder="1"/>
    <xf numFmtId="0" fontId="6" fillId="4" borderId="57" xfId="0" applyFont="1" applyFill="1" applyBorder="1"/>
    <xf numFmtId="0" fontId="4" fillId="0" borderId="58" xfId="0" applyFont="1" applyFill="1" applyBorder="1"/>
    <xf numFmtId="0" fontId="4" fillId="0" borderId="59" xfId="0" applyFont="1" applyFill="1" applyBorder="1"/>
    <xf numFmtId="0" fontId="16" fillId="0" borderId="60" xfId="0" applyFont="1" applyFill="1" applyBorder="1"/>
    <xf numFmtId="0" fontId="22" fillId="0" borderId="58" xfId="0" applyFont="1" applyFill="1" applyBorder="1"/>
    <xf numFmtId="0" fontId="22" fillId="0" borderId="59" xfId="0" applyFont="1" applyFill="1" applyBorder="1"/>
    <xf numFmtId="0" fontId="22" fillId="0" borderId="0" xfId="0" applyFont="1"/>
    <xf numFmtId="0" fontId="23" fillId="3" borderId="60" xfId="0" applyFont="1" applyFill="1" applyBorder="1"/>
    <xf numFmtId="0" fontId="14" fillId="0" borderId="58" xfId="0" applyFont="1" applyFill="1" applyBorder="1"/>
    <xf numFmtId="0" fontId="14" fillId="0" borderId="59" xfId="0" applyFont="1" applyFill="1" applyBorder="1"/>
    <xf numFmtId="0" fontId="15" fillId="0" borderId="0" xfId="0" applyFont="1"/>
    <xf numFmtId="0" fontId="23" fillId="0" borderId="61" xfId="0" applyFont="1" applyBorder="1"/>
    <xf numFmtId="0" fontId="24" fillId="3" borderId="60" xfId="0" applyFont="1" applyFill="1" applyBorder="1"/>
    <xf numFmtId="0" fontId="15" fillId="0" borderId="58" xfId="0" applyFont="1" applyFill="1" applyBorder="1"/>
    <xf numFmtId="0" fontId="13" fillId="0" borderId="59" xfId="0" applyFont="1" applyFill="1" applyBorder="1"/>
    <xf numFmtId="0" fontId="19" fillId="3" borderId="60" xfId="0" applyFont="1" applyFill="1" applyBorder="1"/>
    <xf numFmtId="0" fontId="13" fillId="0" borderId="58" xfId="0" applyFont="1" applyFill="1" applyBorder="1"/>
    <xf numFmtId="0" fontId="16" fillId="3" borderId="60" xfId="0" applyFont="1" applyFill="1" applyBorder="1"/>
    <xf numFmtId="0" fontId="10" fillId="0" borderId="58" xfId="0" applyFont="1" applyFill="1" applyBorder="1"/>
    <xf numFmtId="0" fontId="10" fillId="0" borderId="59" xfId="0" applyFont="1" applyFill="1" applyBorder="1"/>
    <xf numFmtId="0" fontId="25" fillId="0" borderId="59" xfId="0" applyFont="1" applyFill="1" applyBorder="1"/>
    <xf numFmtId="0" fontId="16" fillId="0" borderId="61" xfId="0" applyFont="1" applyBorder="1"/>
    <xf numFmtId="0" fontId="20" fillId="0" borderId="61" xfId="0" applyFont="1" applyBorder="1"/>
    <xf numFmtId="0" fontId="10" fillId="0" borderId="62" xfId="0" applyFont="1" applyFill="1" applyBorder="1"/>
    <xf numFmtId="0" fontId="10" fillId="3" borderId="62" xfId="0" applyFont="1" applyFill="1" applyBorder="1"/>
    <xf numFmtId="0" fontId="10" fillId="9" borderId="62" xfId="0" applyFont="1" applyFill="1" applyBorder="1"/>
    <xf numFmtId="0" fontId="10" fillId="10" borderId="62" xfId="0" applyFont="1" applyFill="1" applyBorder="1"/>
    <xf numFmtId="0" fontId="1" fillId="0" borderId="3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6" borderId="11" xfId="0" applyFont="1" applyFill="1" applyBorder="1" applyAlignment="1">
      <alignment horizontal="left"/>
    </xf>
    <xf numFmtId="0" fontId="1" fillId="5" borderId="5" xfId="0" applyFont="1" applyFill="1" applyBorder="1" applyAlignment="1">
      <alignment horizontal="left"/>
    </xf>
    <xf numFmtId="0" fontId="1" fillId="5" borderId="13" xfId="0" applyFont="1" applyFill="1" applyBorder="1" applyAlignment="1">
      <alignment horizontal="center"/>
    </xf>
    <xf numFmtId="0" fontId="1" fillId="6" borderId="13" xfId="0" applyFont="1" applyFill="1" applyBorder="1" applyAlignment="1">
      <alignment horizontal="left"/>
    </xf>
    <xf numFmtId="0" fontId="1" fillId="6" borderId="4" xfId="0" applyFont="1" applyFill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6" borderId="0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center"/>
    </xf>
    <xf numFmtId="0" fontId="1" fillId="6" borderId="22" xfId="0" applyFont="1" applyFill="1" applyBorder="1" applyAlignment="1">
      <alignment horizontal="left"/>
    </xf>
    <xf numFmtId="0" fontId="1" fillId="6" borderId="18" xfId="0" applyFont="1" applyFill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26" fillId="0" borderId="0" xfId="0" applyFont="1" applyFill="1"/>
    <xf numFmtId="0" fontId="27" fillId="3" borderId="4" xfId="0" applyFont="1" applyFill="1" applyBorder="1" applyAlignment="1">
      <alignment horizontal="center"/>
    </xf>
    <xf numFmtId="0" fontId="27" fillId="3" borderId="5" xfId="0" applyFont="1" applyFill="1" applyBorder="1" applyAlignment="1">
      <alignment horizontal="center"/>
    </xf>
    <xf numFmtId="0" fontId="27" fillId="3" borderId="18" xfId="0" applyFont="1" applyFill="1" applyBorder="1" applyAlignment="1">
      <alignment horizontal="center"/>
    </xf>
    <xf numFmtId="0" fontId="27" fillId="3" borderId="0" xfId="0" applyFont="1" applyFill="1" applyBorder="1" applyAlignment="1">
      <alignment horizontal="center"/>
    </xf>
    <xf numFmtId="0" fontId="27" fillId="3" borderId="19" xfId="0" applyFont="1" applyFill="1" applyBorder="1" applyAlignment="1">
      <alignment horizontal="center"/>
    </xf>
    <xf numFmtId="0" fontId="27" fillId="3" borderId="23" xfId="0" applyFont="1" applyFill="1" applyBorder="1" applyAlignment="1">
      <alignment horizontal="center"/>
    </xf>
    <xf numFmtId="0" fontId="27" fillId="3" borderId="24" xfId="0" applyFont="1" applyFill="1" applyBorder="1" applyAlignment="1">
      <alignment horizontal="center"/>
    </xf>
    <xf numFmtId="0" fontId="29" fillId="3" borderId="32" xfId="0" applyFont="1" applyFill="1" applyBorder="1" applyAlignment="1">
      <alignment horizontal="center"/>
    </xf>
    <xf numFmtId="0" fontId="29" fillId="3" borderId="33" xfId="0" applyFont="1" applyFill="1" applyBorder="1" applyAlignment="1">
      <alignment horizontal="center"/>
    </xf>
    <xf numFmtId="0" fontId="29" fillId="3" borderId="36" xfId="0" applyFont="1" applyFill="1" applyBorder="1" applyAlignment="1">
      <alignment horizontal="center"/>
    </xf>
    <xf numFmtId="0" fontId="29" fillId="3" borderId="37" xfId="0" applyFont="1" applyFill="1" applyBorder="1" applyAlignment="1">
      <alignment horizontal="center"/>
    </xf>
    <xf numFmtId="0" fontId="29" fillId="3" borderId="18" xfId="0" applyFont="1" applyFill="1" applyBorder="1" applyAlignment="1">
      <alignment horizontal="center"/>
    </xf>
    <xf numFmtId="0" fontId="29" fillId="3" borderId="0" xfId="0" applyFont="1" applyFill="1" applyBorder="1" applyAlignment="1">
      <alignment horizontal="center"/>
    </xf>
    <xf numFmtId="0" fontId="29" fillId="3" borderId="41" xfId="0" applyFont="1" applyFill="1" applyBorder="1" applyAlignment="1">
      <alignment horizontal="center"/>
    </xf>
    <xf numFmtId="0" fontId="29" fillId="3" borderId="42" xfId="0" applyFont="1" applyFill="1" applyBorder="1" applyAlignment="1">
      <alignment horizontal="center"/>
    </xf>
    <xf numFmtId="0" fontId="29" fillId="3" borderId="1" xfId="0" applyFont="1" applyFill="1" applyBorder="1" applyAlignment="1">
      <alignment horizontal="center"/>
    </xf>
    <xf numFmtId="0" fontId="29" fillId="3" borderId="46" xfId="0" applyFont="1" applyFill="1" applyBorder="1" applyAlignment="1">
      <alignment horizontal="center"/>
    </xf>
    <xf numFmtId="0" fontId="29" fillId="3" borderId="45" xfId="0" applyFont="1" applyFill="1" applyBorder="1" applyAlignment="1">
      <alignment horizontal="center"/>
    </xf>
    <xf numFmtId="0" fontId="29" fillId="3" borderId="44" xfId="0" applyFont="1" applyFill="1" applyBorder="1" applyAlignment="1">
      <alignment horizontal="center"/>
    </xf>
    <xf numFmtId="0" fontId="29" fillId="3" borderId="29" xfId="0" applyFont="1" applyFill="1" applyBorder="1" applyAlignment="1">
      <alignment horizontal="center"/>
    </xf>
    <xf numFmtId="0" fontId="32" fillId="3" borderId="46" xfId="0" applyFont="1" applyFill="1" applyBorder="1" applyAlignment="1">
      <alignment horizontal="center"/>
    </xf>
    <xf numFmtId="0" fontId="34" fillId="3" borderId="45" xfId="0" applyFont="1" applyFill="1" applyBorder="1" applyAlignment="1">
      <alignment horizontal="center"/>
    </xf>
    <xf numFmtId="0" fontId="32" fillId="3" borderId="1" xfId="0" applyFont="1" applyFill="1" applyBorder="1" applyAlignment="1">
      <alignment horizontal="center"/>
    </xf>
    <xf numFmtId="0" fontId="33" fillId="3" borderId="45" xfId="0" applyFont="1" applyFill="1" applyBorder="1" applyAlignment="1">
      <alignment horizontal="center"/>
    </xf>
    <xf numFmtId="0" fontId="34" fillId="3" borderId="42" xfId="0" applyFont="1" applyFill="1" applyBorder="1" applyAlignment="1">
      <alignment horizontal="center"/>
    </xf>
    <xf numFmtId="0" fontId="30" fillId="0" borderId="63" xfId="0" applyFont="1" applyBorder="1"/>
    <xf numFmtId="0" fontId="26" fillId="8" borderId="2" xfId="0" applyFont="1" applyFill="1" applyBorder="1"/>
    <xf numFmtId="0" fontId="36" fillId="0" borderId="0" xfId="0" applyFont="1" applyBorder="1"/>
    <xf numFmtId="0" fontId="37" fillId="0" borderId="0" xfId="0" applyFont="1" applyBorder="1"/>
    <xf numFmtId="0" fontId="26" fillId="0" borderId="0" xfId="0" applyFont="1" applyFill="1" applyBorder="1"/>
    <xf numFmtId="0" fontId="26" fillId="3" borderId="0" xfId="0" applyFont="1" applyFill="1" applyBorder="1"/>
    <xf numFmtId="0" fontId="26" fillId="0" borderId="0" xfId="0" applyFont="1" applyBorder="1"/>
    <xf numFmtId="0" fontId="26" fillId="0" borderId="16" xfId="0" applyFont="1" applyBorder="1"/>
    <xf numFmtId="0" fontId="26" fillId="0" borderId="0" xfId="0" applyFont="1"/>
    <xf numFmtId="0" fontId="26" fillId="8" borderId="15" xfId="0" applyFont="1" applyFill="1" applyBorder="1"/>
    <xf numFmtId="0" fontId="29" fillId="0" borderId="0" xfId="0" applyFont="1" applyBorder="1"/>
    <xf numFmtId="0" fontId="38" fillId="8" borderId="15" xfId="0" applyFont="1" applyFill="1" applyBorder="1" applyAlignment="1">
      <alignment horizontal="center"/>
    </xf>
    <xf numFmtId="0" fontId="35" fillId="0" borderId="0" xfId="0" applyFont="1" applyBorder="1"/>
    <xf numFmtId="0" fontId="33" fillId="0" borderId="0" xfId="0" applyFont="1" applyBorder="1"/>
    <xf numFmtId="0" fontId="34" fillId="0" borderId="49" xfId="0" applyFont="1" applyBorder="1"/>
    <xf numFmtId="0" fontId="26" fillId="8" borderId="50" xfId="0" applyFont="1" applyFill="1" applyBorder="1"/>
    <xf numFmtId="0" fontId="32" fillId="0" borderId="49" xfId="0" applyFont="1" applyBorder="1"/>
    <xf numFmtId="0" fontId="39" fillId="0" borderId="49" xfId="0" applyFont="1" applyFill="1" applyBorder="1"/>
    <xf numFmtId="0" fontId="39" fillId="3" borderId="49" xfId="0" applyFont="1" applyFill="1" applyBorder="1"/>
    <xf numFmtId="0" fontId="39" fillId="0" borderId="49" xfId="0" applyFont="1" applyBorder="1"/>
    <xf numFmtId="0" fontId="39" fillId="0" borderId="51" xfId="0" applyFont="1" applyBorder="1"/>
    <xf numFmtId="0" fontId="40" fillId="0" borderId="0" xfId="0" applyFont="1" applyFill="1"/>
    <xf numFmtId="0" fontId="26" fillId="3" borderId="0" xfId="0" applyFont="1" applyFill="1"/>
    <xf numFmtId="0" fontId="41" fillId="0" borderId="0" xfId="0" applyFont="1"/>
    <xf numFmtId="0" fontId="27" fillId="3" borderId="1" xfId="0" applyFont="1" applyFill="1" applyBorder="1" applyAlignment="1" applyProtection="1">
      <alignment horizontal="center"/>
    </xf>
    <xf numFmtId="0" fontId="27" fillId="3" borderId="45" xfId="0" applyFont="1" applyFill="1" applyBorder="1" applyAlignment="1" applyProtection="1">
      <alignment horizontal="center"/>
    </xf>
    <xf numFmtId="0" fontId="27" fillId="3" borderId="38" xfId="0" applyFont="1" applyFill="1" applyBorder="1" applyAlignment="1" applyProtection="1">
      <alignment horizontal="center"/>
    </xf>
    <xf numFmtId="0" fontId="27" fillId="3" borderId="65" xfId="0" applyFont="1" applyFill="1" applyBorder="1" applyAlignment="1" applyProtection="1">
      <alignment horizontal="center"/>
    </xf>
    <xf numFmtId="0" fontId="31" fillId="3" borderId="29" xfId="0" applyFont="1" applyFill="1" applyBorder="1" applyAlignment="1">
      <alignment horizontal="center"/>
    </xf>
    <xf numFmtId="0" fontId="43" fillId="0" borderId="1" xfId="0" applyFont="1" applyBorder="1"/>
    <xf numFmtId="0" fontId="41" fillId="0" borderId="1" xfId="0" applyFont="1" applyBorder="1"/>
    <xf numFmtId="0" fontId="29" fillId="3" borderId="38" xfId="0" applyFont="1" applyFill="1" applyBorder="1" applyAlignment="1">
      <alignment horizontal="center"/>
    </xf>
    <xf numFmtId="0" fontId="29" fillId="3" borderId="64" xfId="0" applyFont="1" applyFill="1" applyBorder="1" applyAlignment="1">
      <alignment horizontal="center"/>
    </xf>
    <xf numFmtId="0" fontId="33" fillId="3" borderId="46" xfId="0" applyFont="1" applyFill="1" applyBorder="1" applyAlignment="1">
      <alignment horizontal="center"/>
    </xf>
    <xf numFmtId="0" fontId="26" fillId="11" borderId="0" xfId="0" applyFont="1" applyFill="1" applyBorder="1"/>
    <xf numFmtId="0" fontId="4" fillId="11" borderId="0" xfId="0" applyFont="1" applyFill="1" applyBorder="1"/>
    <xf numFmtId="0" fontId="33" fillId="3" borderId="1" xfId="0" applyFont="1" applyFill="1" applyBorder="1" applyAlignment="1">
      <alignment horizontal="center"/>
    </xf>
    <xf numFmtId="0" fontId="34" fillId="3" borderId="46" xfId="0" applyFont="1" applyFill="1" applyBorder="1" applyAlignment="1">
      <alignment horizontal="center"/>
    </xf>
    <xf numFmtId="0" fontId="27" fillId="3" borderId="22" xfId="0" applyFont="1" applyFill="1" applyBorder="1" applyAlignment="1">
      <alignment horizontal="center"/>
    </xf>
    <xf numFmtId="0" fontId="38" fillId="11" borderId="0" xfId="0" applyFont="1" applyFill="1" applyBorder="1"/>
    <xf numFmtId="0" fontId="27" fillId="3" borderId="45" xfId="0" applyFont="1" applyFill="1" applyBorder="1" applyAlignment="1">
      <alignment horizontal="center"/>
    </xf>
    <xf numFmtId="0" fontId="44" fillId="0" borderId="48" xfId="0" applyFont="1" applyBorder="1"/>
    <xf numFmtId="0" fontId="4" fillId="0" borderId="39" xfId="0" applyFont="1" applyBorder="1" applyAlignment="1">
      <alignment horizontal="left"/>
    </xf>
    <xf numFmtId="43" fontId="41" fillId="0" borderId="1" xfId="1" applyFont="1" applyBorder="1" applyAlignment="1">
      <alignment horizontal="left"/>
    </xf>
    <xf numFmtId="0" fontId="4" fillId="0" borderId="66" xfId="0" applyFont="1" applyBorder="1" applyAlignment="1">
      <alignment horizontal="left"/>
    </xf>
    <xf numFmtId="0" fontId="4" fillId="0" borderId="69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70" xfId="0" applyFont="1" applyBorder="1" applyAlignment="1">
      <alignment horizontal="center"/>
    </xf>
    <xf numFmtId="0" fontId="26" fillId="11" borderId="0" xfId="0" applyFont="1" applyFill="1" applyBorder="1" applyAlignment="1">
      <alignment horizontal="left"/>
    </xf>
    <xf numFmtId="0" fontId="26" fillId="0" borderId="0" xfId="0" applyFont="1" applyFill="1" applyAlignment="1">
      <alignment horizontal="left"/>
    </xf>
    <xf numFmtId="0" fontId="26" fillId="0" borderId="0" xfId="0" applyFont="1" applyFill="1" applyAlignment="1">
      <alignment horizontal="left" vertical="center"/>
    </xf>
    <xf numFmtId="0" fontId="4" fillId="11" borderId="0" xfId="0" applyFont="1" applyFill="1" applyBorder="1" applyAlignment="1">
      <alignment vertical="center"/>
    </xf>
    <xf numFmtId="0" fontId="31" fillId="3" borderId="43" xfId="0" applyFont="1" applyFill="1" applyBorder="1" applyAlignment="1">
      <alignment horizontal="center"/>
    </xf>
    <xf numFmtId="0" fontId="27" fillId="3" borderId="4" xfId="0" applyFont="1" applyFill="1" applyBorder="1" applyAlignment="1" applyProtection="1">
      <alignment horizontal="left"/>
    </xf>
    <xf numFmtId="0" fontId="27" fillId="0" borderId="9" xfId="0" applyFont="1" applyBorder="1" applyAlignment="1">
      <alignment horizontal="center"/>
    </xf>
    <xf numFmtId="0" fontId="27" fillId="0" borderId="17" xfId="0" applyFont="1" applyBorder="1" applyAlignment="1">
      <alignment horizontal="center"/>
    </xf>
    <xf numFmtId="0" fontId="27" fillId="0" borderId="71" xfId="0" applyFont="1" applyBorder="1" applyAlignment="1">
      <alignment horizontal="left"/>
    </xf>
    <xf numFmtId="43" fontId="43" fillId="0" borderId="72" xfId="1" applyFont="1" applyBorder="1" applyAlignment="1">
      <alignment horizontal="center"/>
    </xf>
    <xf numFmtId="0" fontId="5" fillId="0" borderId="0" xfId="0" applyFont="1" applyBorder="1" applyAlignment="1">
      <alignment horizontal="right"/>
    </xf>
    <xf numFmtId="43" fontId="4" fillId="0" borderId="1" xfId="1" applyFont="1" applyBorder="1" applyAlignment="1">
      <alignment horizontal="left"/>
    </xf>
    <xf numFmtId="43" fontId="46" fillId="0" borderId="64" xfId="1" applyFont="1" applyBorder="1" applyAlignment="1">
      <alignment horizontal="left"/>
    </xf>
    <xf numFmtId="43" fontId="1" fillId="0" borderId="64" xfId="1" applyFont="1" applyBorder="1" applyAlignment="1">
      <alignment horizontal="left"/>
    </xf>
    <xf numFmtId="43" fontId="8" fillId="0" borderId="64" xfId="1" applyFont="1" applyBorder="1" applyAlignment="1">
      <alignment horizontal="left"/>
    </xf>
    <xf numFmtId="43" fontId="4" fillId="0" borderId="64" xfId="1" applyFont="1" applyBorder="1" applyAlignment="1">
      <alignment horizontal="left"/>
    </xf>
    <xf numFmtId="0" fontId="12" fillId="0" borderId="48" xfId="0" applyFont="1" applyBorder="1"/>
    <xf numFmtId="0" fontId="27" fillId="3" borderId="4" xfId="0" applyFont="1" applyFill="1" applyBorder="1" applyAlignment="1">
      <alignment horizontal="center" vertical="top"/>
    </xf>
    <xf numFmtId="0" fontId="27" fillId="3" borderId="13" xfId="0" applyFont="1" applyFill="1" applyBorder="1" applyAlignment="1">
      <alignment horizontal="center" vertical="top"/>
    </xf>
    <xf numFmtId="0" fontId="27" fillId="3" borderId="5" xfId="0" applyFont="1" applyFill="1" applyBorder="1" applyAlignment="1">
      <alignment horizontal="center" vertical="top"/>
    </xf>
    <xf numFmtId="0" fontId="27" fillId="3" borderId="6" xfId="0" applyFont="1" applyFill="1" applyBorder="1" applyAlignment="1">
      <alignment horizontal="center" vertical="top"/>
    </xf>
    <xf numFmtId="0" fontId="27" fillId="3" borderId="8" xfId="0" applyFont="1" applyFill="1" applyBorder="1" applyAlignment="1">
      <alignment horizontal="center" vertical="top"/>
    </xf>
    <xf numFmtId="0" fontId="27" fillId="3" borderId="23" xfId="0" applyFont="1" applyFill="1" applyBorder="1" applyAlignment="1">
      <alignment horizontal="center" vertical="top"/>
    </xf>
    <xf numFmtId="0" fontId="27" fillId="3" borderId="24" xfId="0" applyFont="1" applyFill="1" applyBorder="1" applyAlignment="1">
      <alignment horizontal="center" vertical="top"/>
    </xf>
    <xf numFmtId="0" fontId="27" fillId="3" borderId="25" xfId="0" applyFont="1" applyFill="1" applyBorder="1" applyAlignment="1">
      <alignment horizontal="center" vertical="top"/>
    </xf>
    <xf numFmtId="0" fontId="28" fillId="0" borderId="73" xfId="0" applyFont="1" applyBorder="1"/>
    <xf numFmtId="0" fontId="28" fillId="0" borderId="1" xfId="0" applyFont="1" applyBorder="1" applyAlignment="1">
      <alignment horizontal="center"/>
    </xf>
    <xf numFmtId="0" fontId="27" fillId="3" borderId="18" xfId="0" applyFont="1" applyFill="1" applyBorder="1" applyAlignment="1"/>
    <xf numFmtId="0" fontId="27" fillId="3" borderId="0" xfId="0" applyFont="1" applyFill="1" applyBorder="1" applyAlignment="1"/>
    <xf numFmtId="0" fontId="26" fillId="3" borderId="24" xfId="0" applyFont="1" applyFill="1" applyBorder="1" applyAlignment="1">
      <alignment horizontal="center" vertical="top"/>
    </xf>
    <xf numFmtId="0" fontId="26" fillId="3" borderId="5" xfId="0" applyFont="1" applyFill="1" applyBorder="1" applyAlignment="1">
      <alignment horizontal="center" vertical="top"/>
    </xf>
    <xf numFmtId="0" fontId="8" fillId="0" borderId="74" xfId="0" applyFont="1" applyBorder="1" applyAlignment="1">
      <alignment horizontal="left"/>
    </xf>
    <xf numFmtId="0" fontId="8" fillId="0" borderId="75" xfId="0" applyFont="1" applyBorder="1" applyAlignment="1">
      <alignment horizontal="left"/>
    </xf>
    <xf numFmtId="0" fontId="4" fillId="0" borderId="75" xfId="0" applyFont="1" applyBorder="1" applyAlignment="1">
      <alignment horizontal="left"/>
    </xf>
    <xf numFmtId="0" fontId="28" fillId="0" borderId="4" xfId="0" applyFont="1" applyBorder="1" applyAlignment="1">
      <alignment vertical="center"/>
    </xf>
    <xf numFmtId="0" fontId="1" fillId="0" borderId="75" xfId="0" applyFont="1" applyBorder="1" applyAlignment="1">
      <alignment horizontal="left"/>
    </xf>
    <xf numFmtId="0" fontId="42" fillId="0" borderId="17" xfId="0" applyFont="1" applyBorder="1" applyAlignment="1">
      <alignment horizontal="left"/>
    </xf>
    <xf numFmtId="0" fontId="27" fillId="3" borderId="1" xfId="0" applyFont="1" applyFill="1" applyBorder="1" applyAlignment="1">
      <alignment horizontal="center"/>
    </xf>
    <xf numFmtId="0" fontId="27" fillId="3" borderId="45" xfId="0" applyFont="1" applyFill="1" applyBorder="1" applyAlignment="1">
      <alignment horizontal="center" vertical="top"/>
    </xf>
    <xf numFmtId="0" fontId="29" fillId="3" borderId="77" xfId="0" applyFont="1" applyFill="1" applyBorder="1" applyAlignment="1">
      <alignment horizontal="center"/>
    </xf>
    <xf numFmtId="0" fontId="27" fillId="12" borderId="5" xfId="0" applyFont="1" applyFill="1" applyBorder="1" applyAlignment="1">
      <alignment horizontal="center" vertical="top"/>
    </xf>
    <xf numFmtId="0" fontId="26" fillId="12" borderId="4" xfId="0" applyFont="1" applyFill="1" applyBorder="1" applyAlignment="1">
      <alignment horizontal="center" vertical="top"/>
    </xf>
    <xf numFmtId="0" fontId="27" fillId="12" borderId="0" xfId="0" applyFont="1" applyFill="1" applyBorder="1" applyAlignment="1">
      <alignment horizontal="center"/>
    </xf>
    <xf numFmtId="0" fontId="29" fillId="12" borderId="18" xfId="0" applyFont="1" applyFill="1" applyBorder="1" applyAlignment="1">
      <alignment horizontal="center"/>
    </xf>
    <xf numFmtId="0" fontId="29" fillId="12" borderId="24" xfId="0" applyFont="1" applyFill="1" applyBorder="1" applyAlignment="1">
      <alignment horizontal="center" vertical="top"/>
    </xf>
    <xf numFmtId="0" fontId="29" fillId="12" borderId="23" xfId="0" applyFont="1" applyFill="1" applyBorder="1" applyAlignment="1">
      <alignment horizontal="center" vertical="top"/>
    </xf>
    <xf numFmtId="0" fontId="29" fillId="12" borderId="76" xfId="0" applyFont="1" applyFill="1" applyBorder="1" applyAlignment="1">
      <alignment horizontal="center"/>
    </xf>
    <xf numFmtId="0" fontId="29" fillId="12" borderId="77" xfId="0" applyFont="1" applyFill="1" applyBorder="1" applyAlignment="1">
      <alignment horizontal="center"/>
    </xf>
    <xf numFmtId="0" fontId="29" fillId="12" borderId="1" xfId="0" applyFont="1" applyFill="1" applyBorder="1" applyAlignment="1">
      <alignment horizontal="center"/>
    </xf>
    <xf numFmtId="0" fontId="29" fillId="12" borderId="37" xfId="0" applyFont="1" applyFill="1" applyBorder="1" applyAlignment="1">
      <alignment horizontal="center"/>
    </xf>
    <xf numFmtId="0" fontId="29" fillId="12" borderId="36" xfId="0" applyFont="1" applyFill="1" applyBorder="1" applyAlignment="1">
      <alignment horizontal="center"/>
    </xf>
    <xf numFmtId="0" fontId="29" fillId="12" borderId="46" xfId="0" applyFont="1" applyFill="1" applyBorder="1" applyAlignment="1">
      <alignment horizontal="center"/>
    </xf>
    <xf numFmtId="0" fontId="29" fillId="12" borderId="41" xfId="0" applyFont="1" applyFill="1" applyBorder="1" applyAlignment="1">
      <alignment horizontal="center"/>
    </xf>
    <xf numFmtId="0" fontId="29" fillId="12" borderId="44" xfId="0" applyFont="1" applyFill="1" applyBorder="1" applyAlignment="1">
      <alignment horizontal="center"/>
    </xf>
    <xf numFmtId="0" fontId="27" fillId="12" borderId="8" xfId="0" applyFont="1" applyFill="1" applyBorder="1" applyAlignment="1">
      <alignment horizontal="center" vertical="top"/>
    </xf>
    <xf numFmtId="0" fontId="27" fillId="12" borderId="4" xfId="0" applyFont="1" applyFill="1" applyBorder="1" applyAlignment="1">
      <alignment horizontal="center" vertical="top"/>
    </xf>
    <xf numFmtId="0" fontId="27" fillId="12" borderId="45" xfId="0" applyFont="1" applyFill="1" applyBorder="1" applyAlignment="1">
      <alignment horizontal="center"/>
    </xf>
    <xf numFmtId="0" fontId="27" fillId="12" borderId="18" xfId="0" applyFont="1" applyFill="1" applyBorder="1" applyAlignment="1">
      <alignment horizontal="center"/>
    </xf>
    <xf numFmtId="0" fontId="29" fillId="12" borderId="45" xfId="0" applyFont="1" applyFill="1" applyBorder="1" applyAlignment="1">
      <alignment horizontal="center"/>
    </xf>
    <xf numFmtId="0" fontId="29" fillId="12" borderId="64" xfId="0" applyFont="1" applyFill="1" applyBorder="1" applyAlignment="1">
      <alignment horizontal="center"/>
    </xf>
    <xf numFmtId="0" fontId="27" fillId="12" borderId="7" xfId="0" applyFont="1" applyFill="1" applyBorder="1" applyAlignment="1">
      <alignment horizontal="center" vertical="top"/>
    </xf>
    <xf numFmtId="0" fontId="29" fillId="12" borderId="42" xfId="0" applyFont="1" applyFill="1" applyBorder="1" applyAlignment="1">
      <alignment horizontal="center"/>
    </xf>
    <xf numFmtId="0" fontId="27" fillId="12" borderId="20" xfId="0" applyFont="1" applyFill="1" applyBorder="1" applyAlignment="1">
      <alignment horizontal="center"/>
    </xf>
    <xf numFmtId="0" fontId="29" fillId="12" borderId="26" xfId="0" applyFont="1" applyFill="1" applyBorder="1" applyAlignment="1">
      <alignment horizontal="center" vertical="top"/>
    </xf>
    <xf numFmtId="0" fontId="31" fillId="12" borderId="1" xfId="0" applyFont="1" applyFill="1" applyBorder="1" applyAlignment="1">
      <alignment horizontal="center"/>
    </xf>
    <xf numFmtId="0" fontId="31" fillId="12" borderId="29" xfId="0" applyFont="1" applyFill="1" applyBorder="1" applyAlignment="1">
      <alignment horizontal="center"/>
    </xf>
    <xf numFmtId="0" fontId="29" fillId="3" borderId="76" xfId="0" applyFont="1" applyFill="1" applyBorder="1" applyAlignment="1">
      <alignment horizontal="center"/>
    </xf>
    <xf numFmtId="0" fontId="29" fillId="3" borderId="67" xfId="0" applyFont="1" applyFill="1" applyBorder="1" applyAlignment="1">
      <alignment horizontal="center"/>
    </xf>
    <xf numFmtId="0" fontId="8" fillId="3" borderId="65" xfId="0" applyFont="1" applyFill="1" applyBorder="1" applyAlignment="1">
      <alignment vertical="center"/>
    </xf>
    <xf numFmtId="0" fontId="8" fillId="3" borderId="18" xfId="0" applyFont="1" applyFill="1" applyBorder="1" applyAlignment="1">
      <alignment vertical="center"/>
    </xf>
    <xf numFmtId="0" fontId="8" fillId="3" borderId="0" xfId="0" applyFont="1" applyFill="1" applyBorder="1" applyAlignment="1">
      <alignment vertical="center"/>
    </xf>
    <xf numFmtId="0" fontId="8" fillId="12" borderId="0" xfId="0" applyFont="1" applyFill="1" applyBorder="1" applyAlignment="1">
      <alignment vertical="center"/>
    </xf>
    <xf numFmtId="0" fontId="10" fillId="12" borderId="18" xfId="0" applyFont="1" applyFill="1" applyBorder="1" applyAlignment="1">
      <alignment vertical="center"/>
    </xf>
    <xf numFmtId="0" fontId="10" fillId="3" borderId="0" xfId="0" applyFont="1" applyFill="1" applyBorder="1" applyAlignment="1">
      <alignment vertical="center"/>
    </xf>
    <xf numFmtId="0" fontId="8" fillId="12" borderId="18" xfId="0" applyFont="1" applyFill="1" applyBorder="1" applyAlignment="1">
      <alignment vertical="center"/>
    </xf>
    <xf numFmtId="0" fontId="8" fillId="3" borderId="68" xfId="0" applyFont="1" applyFill="1" applyBorder="1" applyAlignment="1">
      <alignment vertical="center"/>
    </xf>
    <xf numFmtId="0" fontId="10" fillId="12" borderId="0" xfId="0" applyFont="1" applyFill="1" applyBorder="1" applyAlignment="1">
      <alignment vertical="center"/>
    </xf>
    <xf numFmtId="0" fontId="4" fillId="0" borderId="0" xfId="0" applyFont="1" applyAlignment="1">
      <alignment horizontal="center"/>
    </xf>
    <xf numFmtId="0" fontId="1" fillId="0" borderId="11" xfId="0" applyFont="1" applyBorder="1" applyAlignment="1">
      <alignment horizontal="center"/>
    </xf>
    <xf numFmtId="0" fontId="27" fillId="13" borderId="4" xfId="0" applyFont="1" applyFill="1" applyBorder="1" applyAlignment="1">
      <alignment horizontal="center" vertical="top"/>
    </xf>
    <xf numFmtId="0" fontId="27" fillId="13" borderId="18" xfId="0" applyFont="1" applyFill="1" applyBorder="1" applyAlignment="1">
      <alignment horizontal="center"/>
    </xf>
    <xf numFmtId="0" fontId="27" fillId="13" borderId="23" xfId="0" applyFont="1" applyFill="1" applyBorder="1" applyAlignment="1">
      <alignment horizontal="center" vertical="top"/>
    </xf>
    <xf numFmtId="0" fontId="8" fillId="13" borderId="18" xfId="0" applyFont="1" applyFill="1" applyBorder="1" applyAlignment="1">
      <alignment vertical="center"/>
    </xf>
    <xf numFmtId="0" fontId="29" fillId="13" borderId="32" xfId="0" applyFont="1" applyFill="1" applyBorder="1" applyAlignment="1">
      <alignment horizontal="center"/>
    </xf>
    <xf numFmtId="0" fontId="29" fillId="13" borderId="45" xfId="0" applyFont="1" applyFill="1" applyBorder="1" applyAlignment="1">
      <alignment horizontal="center"/>
    </xf>
    <xf numFmtId="0" fontId="29" fillId="13" borderId="1" xfId="0" applyFont="1" applyFill="1" applyBorder="1" applyAlignment="1">
      <alignment horizontal="center"/>
    </xf>
    <xf numFmtId="0" fontId="29" fillId="13" borderId="41" xfId="0" applyFont="1" applyFill="1" applyBorder="1" applyAlignment="1">
      <alignment horizontal="center"/>
    </xf>
    <xf numFmtId="0" fontId="33" fillId="13" borderId="1" xfId="0" applyFont="1" applyFill="1" applyBorder="1" applyAlignment="1">
      <alignment horizontal="center"/>
    </xf>
    <xf numFmtId="0" fontId="27" fillId="13" borderId="6" xfId="0" applyFont="1" applyFill="1" applyBorder="1" applyAlignment="1">
      <alignment horizontal="center" vertical="top"/>
    </xf>
    <xf numFmtId="0" fontId="27" fillId="13" borderId="45" xfId="0" applyFont="1" applyFill="1" applyBorder="1" applyAlignment="1">
      <alignment horizontal="center"/>
    </xf>
    <xf numFmtId="0" fontId="29" fillId="13" borderId="34" xfId="0" applyFont="1" applyFill="1" applyBorder="1" applyAlignment="1">
      <alignment horizontal="center"/>
    </xf>
    <xf numFmtId="0" fontId="29" fillId="13" borderId="36" xfId="0" applyFont="1" applyFill="1" applyBorder="1" applyAlignment="1">
      <alignment horizontal="center"/>
    </xf>
    <xf numFmtId="0" fontId="27" fillId="14" borderId="4" xfId="0" applyFont="1" applyFill="1" applyBorder="1" applyAlignment="1">
      <alignment horizontal="center" vertical="top"/>
    </xf>
    <xf numFmtId="0" fontId="27" fillId="14" borderId="18" xfId="0" applyFont="1" applyFill="1" applyBorder="1" applyAlignment="1">
      <alignment horizontal="center"/>
    </xf>
    <xf numFmtId="0" fontId="27" fillId="14" borderId="23" xfId="0" applyFont="1" applyFill="1" applyBorder="1" applyAlignment="1">
      <alignment horizontal="center" vertical="top"/>
    </xf>
    <xf numFmtId="0" fontId="8" fillId="14" borderId="18" xfId="0" applyFont="1" applyFill="1" applyBorder="1" applyAlignment="1">
      <alignment vertical="center"/>
    </xf>
    <xf numFmtId="0" fontId="29" fillId="14" borderId="34" xfId="0" applyFont="1" applyFill="1" applyBorder="1" applyAlignment="1">
      <alignment horizontal="center"/>
    </xf>
    <xf numFmtId="0" fontId="29" fillId="14" borderId="1" xfId="0" applyFont="1" applyFill="1" applyBorder="1" applyAlignment="1">
      <alignment horizontal="center"/>
    </xf>
    <xf numFmtId="0" fontId="34" fillId="14" borderId="41" xfId="0" applyFont="1" applyFill="1" applyBorder="1" applyAlignment="1">
      <alignment horizontal="center"/>
    </xf>
    <xf numFmtId="0" fontId="47" fillId="0" borderId="0" xfId="0" applyFont="1"/>
    <xf numFmtId="17" fontId="47" fillId="0" borderId="0" xfId="0" applyNumberFormat="1" applyFont="1"/>
    <xf numFmtId="0" fontId="5" fillId="0" borderId="64" xfId="0" applyFont="1" applyBorder="1" applyAlignment="1">
      <alignment horizontal="center"/>
    </xf>
    <xf numFmtId="0" fontId="5" fillId="0" borderId="43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9" fillId="0" borderId="8" xfId="0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1" fillId="0" borderId="78" xfId="0" applyFont="1" applyBorder="1" applyAlignment="1">
      <alignment horizontal="center"/>
    </xf>
    <xf numFmtId="0" fontId="1" fillId="0" borderId="11" xfId="0" applyFont="1" applyBorder="1" applyAlignment="1">
      <alignment horizontal="center"/>
    </xf>
  </cellXfs>
  <cellStyles count="2">
    <cellStyle name="Normal" xfId="0" builtinId="0"/>
    <cellStyle name="Vírgula" xfId="1" builtinId="3"/>
  </cellStyles>
  <dxfs count="3">
    <dxf>
      <font>
        <b/>
        <i val="0"/>
        <condense val="0"/>
        <extend val="0"/>
        <color indexed="8"/>
      </font>
    </dxf>
    <dxf>
      <font>
        <condense val="0"/>
        <extend val="0"/>
        <color indexed="17"/>
      </font>
    </dxf>
    <dxf>
      <font>
        <b val="0"/>
        <i val="0"/>
        <condense val="0"/>
        <extend val="0"/>
        <color indexed="12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19050</xdr:rowOff>
    </xdr:from>
    <xdr:to>
      <xdr:col>0</xdr:col>
      <xdr:colOff>0</xdr:colOff>
      <xdr:row>24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V="1">
          <a:off x="0" y="628650"/>
          <a:ext cx="0" cy="5038725"/>
        </a:xfrm>
        <a:prstGeom prst="line">
          <a:avLst/>
        </a:prstGeom>
        <a:noFill/>
        <a:ln w="1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95250</xdr:colOff>
      <xdr:row>21</xdr:row>
      <xdr:rowOff>85725</xdr:rowOff>
    </xdr:from>
    <xdr:to>
      <xdr:col>15</xdr:col>
      <xdr:colOff>114300</xdr:colOff>
      <xdr:row>21</xdr:row>
      <xdr:rowOff>85725</xdr:rowOff>
    </xdr:to>
    <xdr:sp macro="" textlink="">
      <xdr:nvSpPr>
        <xdr:cNvPr id="3" name="Line 5"/>
        <xdr:cNvSpPr>
          <a:spLocks noChangeShapeType="1"/>
        </xdr:cNvSpPr>
      </xdr:nvSpPr>
      <xdr:spPr bwMode="auto">
        <a:xfrm>
          <a:off x="4429125" y="4943475"/>
          <a:ext cx="1504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28575</xdr:colOff>
      <xdr:row>2</xdr:row>
      <xdr:rowOff>38100</xdr:rowOff>
    </xdr:from>
    <xdr:to>
      <xdr:col>32</xdr:col>
      <xdr:colOff>95250</xdr:colOff>
      <xdr:row>2</xdr:row>
      <xdr:rowOff>38100</xdr:rowOff>
    </xdr:to>
    <xdr:sp macro="" textlink="">
      <xdr:nvSpPr>
        <xdr:cNvPr id="4" name="Line 6"/>
        <xdr:cNvSpPr>
          <a:spLocks noChangeShapeType="1"/>
        </xdr:cNvSpPr>
      </xdr:nvSpPr>
      <xdr:spPr bwMode="auto">
        <a:xfrm>
          <a:off x="9115425" y="438150"/>
          <a:ext cx="1057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32</xdr:col>
      <xdr:colOff>180975</xdr:colOff>
      <xdr:row>2</xdr:row>
      <xdr:rowOff>0</xdr:rowOff>
    </xdr:from>
    <xdr:to>
      <xdr:col>33</xdr:col>
      <xdr:colOff>361950</xdr:colOff>
      <xdr:row>2</xdr:row>
      <xdr:rowOff>0</xdr:rowOff>
    </xdr:to>
    <xdr:sp macro="" textlink="">
      <xdr:nvSpPr>
        <xdr:cNvPr id="5" name="Line 7"/>
        <xdr:cNvSpPr>
          <a:spLocks noChangeShapeType="1"/>
        </xdr:cNvSpPr>
      </xdr:nvSpPr>
      <xdr:spPr bwMode="auto">
        <a:xfrm>
          <a:off x="10258425" y="400050"/>
          <a:ext cx="314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32</xdr:col>
      <xdr:colOff>142875</xdr:colOff>
      <xdr:row>1</xdr:row>
      <xdr:rowOff>133350</xdr:rowOff>
    </xdr:from>
    <xdr:to>
      <xdr:col>32</xdr:col>
      <xdr:colOff>180975</xdr:colOff>
      <xdr:row>2</xdr:row>
      <xdr:rowOff>0</xdr:rowOff>
    </xdr:to>
    <xdr:sp macro="" textlink="">
      <xdr:nvSpPr>
        <xdr:cNvPr id="6" name="Line 8"/>
        <xdr:cNvSpPr>
          <a:spLocks noChangeShapeType="1"/>
        </xdr:cNvSpPr>
      </xdr:nvSpPr>
      <xdr:spPr bwMode="auto">
        <a:xfrm flipH="1">
          <a:off x="10220325" y="333375"/>
          <a:ext cx="38100" cy="666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104775</xdr:colOff>
      <xdr:row>21</xdr:row>
      <xdr:rowOff>85725</xdr:rowOff>
    </xdr:from>
    <xdr:to>
      <xdr:col>24</xdr:col>
      <xdr:colOff>123825</xdr:colOff>
      <xdr:row>21</xdr:row>
      <xdr:rowOff>85725</xdr:rowOff>
    </xdr:to>
    <xdr:sp macro="" textlink="">
      <xdr:nvSpPr>
        <xdr:cNvPr id="7" name="Line 9"/>
        <xdr:cNvSpPr>
          <a:spLocks noChangeShapeType="1"/>
        </xdr:cNvSpPr>
      </xdr:nvSpPr>
      <xdr:spPr bwMode="auto">
        <a:xfrm>
          <a:off x="6667500" y="4943475"/>
          <a:ext cx="1552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190500</xdr:colOff>
      <xdr:row>21</xdr:row>
      <xdr:rowOff>76200</xdr:rowOff>
    </xdr:from>
    <xdr:to>
      <xdr:col>33</xdr:col>
      <xdr:colOff>209550</xdr:colOff>
      <xdr:row>21</xdr:row>
      <xdr:rowOff>76200</xdr:rowOff>
    </xdr:to>
    <xdr:sp macro="" textlink="">
      <xdr:nvSpPr>
        <xdr:cNvPr id="8" name="Line 10"/>
        <xdr:cNvSpPr>
          <a:spLocks noChangeShapeType="1"/>
        </xdr:cNvSpPr>
      </xdr:nvSpPr>
      <xdr:spPr bwMode="auto">
        <a:xfrm>
          <a:off x="9029700" y="4933950"/>
          <a:ext cx="1504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>
            <a:alpha val="50000"/>
          </a:srgbClr>
        </a:solidFill>
        <a:ln w="15875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91440" tIns="45720" rIns="91440" bIns="4572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>
            <a:alpha val="50000"/>
          </a:srgbClr>
        </a:solidFill>
        <a:ln w="15875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91440" tIns="45720" rIns="91440" bIns="4572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E42"/>
  <sheetViews>
    <sheetView tabSelected="1" zoomScale="78" zoomScaleNormal="78" workbookViewId="0">
      <selection activeCell="B14" sqref="B14"/>
    </sheetView>
  </sheetViews>
  <sheetFormatPr defaultRowHeight="15.75"/>
  <cols>
    <col min="1" max="1" width="15.42578125" style="4" customWidth="1"/>
    <col min="2" max="2" width="23.5703125" style="4" customWidth="1"/>
    <col min="3" max="5" width="3.7109375" style="4" customWidth="1"/>
    <col min="6" max="6" width="3.7109375" style="5" customWidth="1"/>
    <col min="7" max="20" width="3.7109375" style="4" customWidth="1"/>
    <col min="21" max="21" width="4.42578125" style="4" customWidth="1"/>
    <col min="22" max="34" width="3.7109375" style="4" customWidth="1"/>
    <col min="35" max="35" width="2.7109375" style="4" customWidth="1"/>
    <col min="36" max="36" width="18.28515625" style="4" customWidth="1"/>
    <col min="37" max="37" width="8" style="4" customWidth="1"/>
    <col min="38" max="38" width="9.140625" style="4"/>
    <col min="39" max="39" width="16.42578125" style="4" customWidth="1"/>
    <col min="40" max="40" width="9.140625" style="4"/>
    <col min="41" max="41" width="18.140625" style="4" customWidth="1"/>
    <col min="42" max="42" width="9.140625" style="4"/>
    <col min="43" max="43" width="17" style="4" customWidth="1"/>
    <col min="44" max="45" width="9.140625" style="4"/>
    <col min="46" max="46" width="8.42578125" style="4" customWidth="1"/>
    <col min="47" max="47" width="7.5703125" style="7" customWidth="1"/>
    <col min="48" max="48" width="8" style="4" customWidth="1"/>
    <col min="49" max="49" width="8.140625" style="4" customWidth="1"/>
    <col min="50" max="56" width="7.5703125" style="4" customWidth="1"/>
    <col min="57" max="16384" width="9.140625" style="4"/>
  </cols>
  <sheetData>
    <row r="1" spans="1:57">
      <c r="C1" s="36"/>
      <c r="AA1" s="150" t="s">
        <v>0</v>
      </c>
      <c r="AB1" s="151"/>
      <c r="AC1" s="6"/>
      <c r="AD1" s="6"/>
      <c r="AE1" s="6"/>
      <c r="AF1" s="270">
        <v>133</v>
      </c>
      <c r="AG1" s="271"/>
      <c r="AH1" s="6" t="s">
        <v>31</v>
      </c>
    </row>
    <row r="2" spans="1:57">
      <c r="C2" s="179" t="s">
        <v>57</v>
      </c>
      <c r="D2" s="8"/>
      <c r="E2" s="9"/>
      <c r="F2" s="10"/>
      <c r="G2" s="9"/>
      <c r="H2" s="9"/>
      <c r="K2" s="2" t="s">
        <v>1</v>
      </c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AA2" s="1" t="s">
        <v>2</v>
      </c>
      <c r="AC2" s="269"/>
      <c r="AD2" s="269"/>
      <c r="AE2" s="268"/>
      <c r="AF2" s="268"/>
      <c r="AG2" s="144"/>
      <c r="AH2" s="144"/>
      <c r="AS2" s="272"/>
      <c r="AT2" s="272"/>
    </row>
    <row r="3" spans="1:57" ht="16.5" thickBot="1">
      <c r="C3" s="36"/>
    </row>
    <row r="4" spans="1:57" s="246" customFormat="1" ht="15.75" customHeight="1" thickTop="1">
      <c r="A4" s="175"/>
      <c r="B4" s="203" t="s">
        <v>66</v>
      </c>
      <c r="C4" s="186">
        <v>29</v>
      </c>
      <c r="D4" s="186">
        <v>30</v>
      </c>
      <c r="E4" s="187">
        <v>31</v>
      </c>
      <c r="F4" s="186">
        <v>1</v>
      </c>
      <c r="G4" s="186">
        <v>2</v>
      </c>
      <c r="H4" s="209">
        <v>3</v>
      </c>
      <c r="I4" s="210">
        <v>4</v>
      </c>
      <c r="J4" s="199">
        <v>5</v>
      </c>
      <c r="K4" s="186">
        <v>6</v>
      </c>
      <c r="L4" s="188">
        <v>7</v>
      </c>
      <c r="M4" s="186">
        <v>8</v>
      </c>
      <c r="N4" s="189">
        <v>9</v>
      </c>
      <c r="O4" s="223">
        <v>10</v>
      </c>
      <c r="P4" s="224">
        <v>11</v>
      </c>
      <c r="Q4" s="188">
        <v>12</v>
      </c>
      <c r="R4" s="186">
        <v>13</v>
      </c>
      <c r="S4" s="188">
        <v>14</v>
      </c>
      <c r="T4" s="261">
        <v>15</v>
      </c>
      <c r="U4" s="257">
        <v>16</v>
      </c>
      <c r="V4" s="229">
        <v>17</v>
      </c>
      <c r="W4" s="229">
        <v>18</v>
      </c>
      <c r="X4" s="190">
        <v>19</v>
      </c>
      <c r="Y4" s="248">
        <v>20</v>
      </c>
      <c r="Z4" s="188">
        <v>21</v>
      </c>
      <c r="AA4" s="186">
        <v>22</v>
      </c>
      <c r="AB4" s="189">
        <v>23</v>
      </c>
      <c r="AC4" s="223">
        <v>24</v>
      </c>
      <c r="AD4" s="224">
        <v>25</v>
      </c>
      <c r="AE4" s="97"/>
      <c r="AF4" s="96"/>
      <c r="AG4" s="97"/>
      <c r="AH4" s="174"/>
      <c r="AJ4" s="12">
        <v>20</v>
      </c>
      <c r="AK4" s="73" t="s">
        <v>3</v>
      </c>
      <c r="AL4" s="74" t="s">
        <v>4</v>
      </c>
      <c r="AM4" s="13"/>
      <c r="AN4" s="75" t="s">
        <v>38</v>
      </c>
      <c r="AO4" s="76"/>
      <c r="AP4" s="77" t="s">
        <v>39</v>
      </c>
      <c r="AQ4" s="78"/>
      <c r="AR4" s="273" t="s">
        <v>41</v>
      </c>
      <c r="AS4" s="274"/>
      <c r="AT4" s="79" t="s">
        <v>5</v>
      </c>
      <c r="AU4" s="14" t="s">
        <v>6</v>
      </c>
      <c r="AV4" s="80"/>
      <c r="AW4" s="80" t="s">
        <v>10</v>
      </c>
      <c r="AX4" s="80" t="s">
        <v>10</v>
      </c>
      <c r="AY4" s="80" t="s">
        <v>10</v>
      </c>
      <c r="AZ4" s="80" t="s">
        <v>3</v>
      </c>
      <c r="BA4" s="275" t="s">
        <v>36</v>
      </c>
      <c r="BB4" s="276"/>
      <c r="BC4" s="247" t="s">
        <v>29</v>
      </c>
      <c r="BD4" s="247" t="s">
        <v>3</v>
      </c>
      <c r="BE4" s="72" t="s">
        <v>20</v>
      </c>
    </row>
    <row r="5" spans="1:57" s="246" customFormat="1" ht="15.95" customHeight="1">
      <c r="A5" s="176"/>
      <c r="B5" s="195"/>
      <c r="C5" s="206"/>
      <c r="D5" s="159"/>
      <c r="E5" s="99"/>
      <c r="F5" s="98"/>
      <c r="G5" s="98"/>
      <c r="H5" s="211"/>
      <c r="I5" s="212"/>
      <c r="J5" s="108"/>
      <c r="K5" s="98"/>
      <c r="L5" s="99"/>
      <c r="M5" s="161"/>
      <c r="N5" s="99"/>
      <c r="O5" s="225"/>
      <c r="P5" s="226"/>
      <c r="Q5" s="99"/>
      <c r="R5" s="98"/>
      <c r="S5" s="99"/>
      <c r="T5" s="262"/>
      <c r="U5" s="258"/>
      <c r="V5" s="211"/>
      <c r="W5" s="225"/>
      <c r="X5" s="99"/>
      <c r="Y5" s="249"/>
      <c r="Z5" s="99"/>
      <c r="AA5" s="98"/>
      <c r="AB5" s="100"/>
      <c r="AC5" s="231"/>
      <c r="AD5" s="226"/>
      <c r="AE5" s="99"/>
      <c r="AF5" s="98"/>
      <c r="AG5" s="99"/>
      <c r="AH5" s="145"/>
      <c r="AJ5" s="15"/>
      <c r="AK5" s="82"/>
      <c r="AL5" s="83"/>
      <c r="AM5" s="16"/>
      <c r="AN5" s="84"/>
      <c r="AO5" s="85"/>
      <c r="AP5" s="86"/>
      <c r="AQ5" s="87"/>
      <c r="AR5" s="17"/>
      <c r="AS5" s="18"/>
      <c r="AT5" s="88"/>
      <c r="AU5" s="19"/>
      <c r="AV5" s="89"/>
      <c r="AW5" s="89"/>
      <c r="AX5" s="89"/>
      <c r="AY5" s="89"/>
      <c r="AZ5" s="89"/>
      <c r="BA5" s="90"/>
      <c r="BB5" s="90"/>
      <c r="BC5" s="90"/>
      <c r="BD5" s="90"/>
      <c r="BE5" s="81"/>
    </row>
    <row r="6" spans="1:57" ht="15.95" customHeight="1" thickBot="1">
      <c r="A6" s="177" t="s">
        <v>7</v>
      </c>
      <c r="B6" s="194"/>
      <c r="C6" s="207" t="s">
        <v>33</v>
      </c>
      <c r="D6" s="191" t="s">
        <v>35</v>
      </c>
      <c r="E6" s="192" t="s">
        <v>32</v>
      </c>
      <c r="F6" s="191" t="s">
        <v>32</v>
      </c>
      <c r="G6" s="191" t="s">
        <v>33</v>
      </c>
      <c r="H6" s="213" t="s">
        <v>33</v>
      </c>
      <c r="I6" s="214" t="s">
        <v>34</v>
      </c>
      <c r="J6" s="198" t="s">
        <v>33</v>
      </c>
      <c r="K6" s="191" t="s">
        <v>35</v>
      </c>
      <c r="L6" s="192" t="s">
        <v>32</v>
      </c>
      <c r="M6" s="191" t="s">
        <v>32</v>
      </c>
      <c r="N6" s="192" t="s">
        <v>33</v>
      </c>
      <c r="O6" s="214" t="s">
        <v>33</v>
      </c>
      <c r="P6" s="214" t="s">
        <v>34</v>
      </c>
      <c r="Q6" s="192" t="s">
        <v>33</v>
      </c>
      <c r="R6" s="191" t="s">
        <v>35</v>
      </c>
      <c r="S6" s="192" t="s">
        <v>32</v>
      </c>
      <c r="T6" s="263" t="s">
        <v>32</v>
      </c>
      <c r="U6" s="250" t="s">
        <v>33</v>
      </c>
      <c r="V6" s="213" t="s">
        <v>33</v>
      </c>
      <c r="W6" s="214" t="s">
        <v>34</v>
      </c>
      <c r="X6" s="192" t="s">
        <v>33</v>
      </c>
      <c r="Y6" s="250" t="s">
        <v>35</v>
      </c>
      <c r="Z6" s="192" t="s">
        <v>32</v>
      </c>
      <c r="AA6" s="191" t="s">
        <v>32</v>
      </c>
      <c r="AB6" s="193" t="s">
        <v>33</v>
      </c>
      <c r="AC6" s="232" t="s">
        <v>33</v>
      </c>
      <c r="AD6" s="214" t="s">
        <v>34</v>
      </c>
      <c r="AE6" s="102"/>
      <c r="AF6" s="101"/>
      <c r="AG6" s="102"/>
      <c r="AH6" s="146"/>
      <c r="AJ6" s="20" t="s">
        <v>8</v>
      </c>
      <c r="AK6" s="91" t="s">
        <v>9</v>
      </c>
      <c r="AL6" s="92" t="s">
        <v>10</v>
      </c>
      <c r="AM6" s="92" t="s">
        <v>3</v>
      </c>
      <c r="AN6" s="88" t="s">
        <v>10</v>
      </c>
      <c r="AO6" s="88" t="s">
        <v>3</v>
      </c>
      <c r="AP6" s="93" t="s">
        <v>10</v>
      </c>
      <c r="AQ6" s="89" t="s">
        <v>3</v>
      </c>
      <c r="AR6" s="21" t="s">
        <v>10</v>
      </c>
      <c r="AS6" s="22" t="s">
        <v>3</v>
      </c>
      <c r="AT6" s="93"/>
      <c r="AU6" s="23"/>
      <c r="AV6" s="94"/>
      <c r="AW6" s="89" t="s">
        <v>19</v>
      </c>
      <c r="AX6" s="89" t="s">
        <v>18</v>
      </c>
      <c r="AY6" s="89" t="s">
        <v>25</v>
      </c>
      <c r="AZ6" s="89" t="s">
        <v>26</v>
      </c>
      <c r="BA6" s="90" t="s">
        <v>10</v>
      </c>
      <c r="BB6" s="90" t="s">
        <v>3</v>
      </c>
      <c r="BC6" s="90"/>
      <c r="BD6" s="90" t="s">
        <v>30</v>
      </c>
      <c r="BE6" s="81" t="s">
        <v>21</v>
      </c>
    </row>
    <row r="7" spans="1:57" ht="15.95" customHeight="1" thickTop="1" thickBot="1">
      <c r="A7" s="205" t="s">
        <v>67</v>
      </c>
      <c r="B7" s="178"/>
      <c r="C7" s="237"/>
      <c r="D7" s="238"/>
      <c r="E7" s="239"/>
      <c r="F7" s="238"/>
      <c r="G7" s="238"/>
      <c r="H7" s="240"/>
      <c r="I7" s="241"/>
      <c r="J7" s="242"/>
      <c r="K7" s="238"/>
      <c r="L7" s="239"/>
      <c r="M7" s="238"/>
      <c r="N7" s="239"/>
      <c r="O7" s="243"/>
      <c r="P7" s="241"/>
      <c r="Q7" s="239"/>
      <c r="R7" s="238"/>
      <c r="S7" s="239"/>
      <c r="T7" s="264"/>
      <c r="U7" s="251"/>
      <c r="V7" s="240"/>
      <c r="W7" s="241"/>
      <c r="X7" s="239"/>
      <c r="Y7" s="251"/>
      <c r="Z7" s="239"/>
      <c r="AA7" s="238"/>
      <c r="AB7" s="244"/>
      <c r="AC7" s="245"/>
      <c r="AD7" s="241"/>
      <c r="AE7" s="239"/>
      <c r="AF7" s="196"/>
      <c r="AG7" s="197"/>
      <c r="AH7" s="148"/>
      <c r="AJ7" s="24"/>
      <c r="AK7" s="82"/>
      <c r="AL7" s="92"/>
      <c r="AM7" s="92"/>
      <c r="AN7" s="88"/>
      <c r="AO7" s="88"/>
      <c r="AP7" s="88"/>
      <c r="AQ7" s="89"/>
      <c r="AR7" s="18"/>
      <c r="AS7" s="22"/>
      <c r="AT7" s="88"/>
      <c r="AU7" s="19"/>
      <c r="AV7" s="89"/>
      <c r="AW7" s="89"/>
      <c r="AX7" s="89"/>
      <c r="AY7" s="89"/>
      <c r="AZ7" s="89"/>
      <c r="BA7" s="90"/>
      <c r="BB7" s="90"/>
      <c r="BC7" s="90"/>
      <c r="BD7" s="90"/>
      <c r="BE7" s="90"/>
    </row>
    <row r="8" spans="1:57" ht="20.100000000000001" customHeight="1" thickTop="1" thickBot="1">
      <c r="A8" s="34" t="s">
        <v>61</v>
      </c>
      <c r="B8" s="181"/>
      <c r="C8" s="152"/>
      <c r="D8" s="103"/>
      <c r="E8" s="104"/>
      <c r="F8" s="208"/>
      <c r="G8" s="103"/>
      <c r="H8" s="215"/>
      <c r="I8" s="216"/>
      <c r="J8" s="104"/>
      <c r="K8" s="103"/>
      <c r="L8" s="235"/>
      <c r="M8" s="103"/>
      <c r="N8" s="104"/>
      <c r="O8" s="216"/>
      <c r="P8" s="216"/>
      <c r="Q8" s="104"/>
      <c r="R8" s="103"/>
      <c r="S8" s="235"/>
      <c r="T8" s="265"/>
      <c r="U8" s="259"/>
      <c r="V8" s="215"/>
      <c r="W8" s="216"/>
      <c r="X8" s="104"/>
      <c r="Y8" s="252"/>
      <c r="Z8" s="104"/>
      <c r="AA8" s="103"/>
      <c r="AB8" s="103"/>
      <c r="AC8" s="215"/>
      <c r="AD8" s="216"/>
      <c r="AE8" s="104"/>
      <c r="AF8" s="103"/>
      <c r="AG8" s="104"/>
      <c r="AH8" s="147"/>
      <c r="AJ8" s="200"/>
      <c r="AK8" s="25">
        <f>AF1-(AZ8)-(BD8)-(BB8)</f>
        <v>133</v>
      </c>
      <c r="AL8" s="26">
        <f t="shared" ref="AL8:AL18" si="0">COUNTIF(C8:AG8,"M" )+COUNTIF(C8:AG8,"S" )+COUNTIF(C8:AG8,"Cc" )</f>
        <v>0</v>
      </c>
      <c r="AM8" s="27">
        <f t="shared" ref="AM8:AM18" si="1">PRODUCT(AL8,8)</f>
        <v>0</v>
      </c>
      <c r="AN8" s="27">
        <f t="shared" ref="AN8:AN18" si="2">COUNTIF(C8:AG8,"T")+COUNTIF(C8:AG8,"S1")</f>
        <v>0</v>
      </c>
      <c r="AO8" s="27">
        <f t="shared" ref="AO8:AO18" si="3">PRODUCT(AN8,8)</f>
        <v>0</v>
      </c>
      <c r="AP8" s="27">
        <f t="shared" ref="AP8:AP18" si="4">COUNTIF(C8:AG8,"N")</f>
        <v>0</v>
      </c>
      <c r="AQ8" s="27">
        <f t="shared" ref="AQ8:AQ18" si="5">PRODUCT(AP8,8)</f>
        <v>0</v>
      </c>
      <c r="AR8" s="28">
        <f t="shared" ref="AR8:AR18" si="6">COUNTIF(C8:AD8,"A")+COUNTIF(C8:AD8,"Di")+COUNTIF(C8:AD8,"E*")</f>
        <v>0</v>
      </c>
      <c r="AS8" s="28">
        <f t="shared" ref="AS8:AS18" si="7">PRODUCT(AR8,7)</f>
        <v>0</v>
      </c>
      <c r="AT8" s="29">
        <f t="shared" ref="AT8:AT18" si="8">(AM8+AO8+AQ8+AS8)</f>
        <v>0</v>
      </c>
      <c r="AU8" s="30">
        <f t="shared" ref="AU8:AU19" si="9">(AT8-AK8)</f>
        <v>-133</v>
      </c>
      <c r="AV8" s="31"/>
      <c r="AW8" s="27">
        <f t="shared" ref="AW8:AW16" si="10">COUNTIF(C8:AG8,"D")</f>
        <v>0</v>
      </c>
      <c r="AX8" s="27">
        <f t="shared" ref="AX8:AX16" si="11">COUNTIF(C8:AG8,"F")</f>
        <v>0</v>
      </c>
      <c r="AY8" s="27">
        <f t="shared" ref="AY8:AY16" si="12">COUNTIF(C8:AG8,"L")</f>
        <v>0</v>
      </c>
      <c r="AZ8" s="27">
        <f t="shared" ref="AZ8:AZ16" si="13">(AY8*7)</f>
        <v>0</v>
      </c>
      <c r="BA8" s="27">
        <f t="shared" ref="BA8:BA16" si="14">COUNTIF(A8:AE8,"CH/")</f>
        <v>0</v>
      </c>
      <c r="BB8" s="27">
        <f t="shared" ref="BB8:BB16" si="15">(BA8*4)</f>
        <v>0</v>
      </c>
      <c r="BC8" s="27">
        <f t="shared" ref="BC8:BC16" si="16">COUNTIF(C8:AG8,"CH")</f>
        <v>0</v>
      </c>
      <c r="BD8" s="27">
        <f t="shared" ref="BD8:BD16" si="17">(BC8*8)</f>
        <v>0</v>
      </c>
      <c r="BE8" s="6">
        <f t="shared" ref="BE8:BE16" si="18">SUM(AW8+AX8)</f>
        <v>0</v>
      </c>
    </row>
    <row r="9" spans="1:57" ht="20.100000000000001" customHeight="1" thickTop="1" thickBot="1">
      <c r="A9" s="185" t="s">
        <v>62</v>
      </c>
      <c r="B9" s="182"/>
      <c r="C9" s="152" t="s">
        <v>59</v>
      </c>
      <c r="D9" s="109" t="s">
        <v>59</v>
      </c>
      <c r="E9" s="110" t="s">
        <v>59</v>
      </c>
      <c r="F9" s="111" t="s">
        <v>60</v>
      </c>
      <c r="G9" s="109" t="s">
        <v>60</v>
      </c>
      <c r="H9" s="217" t="s">
        <v>58</v>
      </c>
      <c r="I9" s="217" t="s">
        <v>34</v>
      </c>
      <c r="J9" s="110" t="s">
        <v>60</v>
      </c>
      <c r="K9" s="109" t="s">
        <v>60</v>
      </c>
      <c r="L9" s="111" t="s">
        <v>60</v>
      </c>
      <c r="M9" s="109" t="s">
        <v>60</v>
      </c>
      <c r="N9" s="112" t="s">
        <v>60</v>
      </c>
      <c r="O9" s="217" t="s">
        <v>34</v>
      </c>
      <c r="P9" s="217" t="s">
        <v>58</v>
      </c>
      <c r="Q9" s="114" t="s">
        <v>60</v>
      </c>
      <c r="R9" s="111" t="s">
        <v>60</v>
      </c>
      <c r="S9" s="111" t="s">
        <v>60</v>
      </c>
      <c r="T9" s="266" t="s">
        <v>70</v>
      </c>
      <c r="U9" s="260" t="s">
        <v>60</v>
      </c>
      <c r="V9" s="217" t="s">
        <v>58</v>
      </c>
      <c r="W9" s="217" t="s">
        <v>34</v>
      </c>
      <c r="X9" s="114" t="s">
        <v>60</v>
      </c>
      <c r="Y9" s="253" t="s">
        <v>60</v>
      </c>
      <c r="Z9" s="111" t="s">
        <v>60</v>
      </c>
      <c r="AA9" s="111" t="s">
        <v>60</v>
      </c>
      <c r="AB9" s="109" t="s">
        <v>60</v>
      </c>
      <c r="AC9" s="217" t="s">
        <v>58</v>
      </c>
      <c r="AD9" s="217" t="s">
        <v>34</v>
      </c>
      <c r="AE9" s="112"/>
      <c r="AF9" s="111"/>
      <c r="AG9" s="110"/>
      <c r="AH9" s="145"/>
      <c r="AJ9" s="201"/>
      <c r="AK9" s="32">
        <f>AF1-(AZ9)-(BD9)-(BB9)</f>
        <v>112</v>
      </c>
      <c r="AL9" s="26">
        <f t="shared" si="0"/>
        <v>0</v>
      </c>
      <c r="AM9" s="27">
        <f t="shared" si="1"/>
        <v>0</v>
      </c>
      <c r="AN9" s="27">
        <f t="shared" si="2"/>
        <v>0</v>
      </c>
      <c r="AO9" s="27">
        <f t="shared" si="3"/>
        <v>0</v>
      </c>
      <c r="AP9" s="27">
        <f t="shared" si="4"/>
        <v>0</v>
      </c>
      <c r="AQ9" s="27">
        <f t="shared" si="5"/>
        <v>0</v>
      </c>
      <c r="AR9" s="28">
        <f t="shared" si="6"/>
        <v>16</v>
      </c>
      <c r="AS9" s="28">
        <f t="shared" si="7"/>
        <v>112</v>
      </c>
      <c r="AT9" s="29">
        <f t="shared" si="8"/>
        <v>112</v>
      </c>
      <c r="AU9" s="30">
        <f t="shared" si="9"/>
        <v>0</v>
      </c>
      <c r="AV9" s="33"/>
      <c r="AW9" s="27">
        <f t="shared" si="10"/>
        <v>4</v>
      </c>
      <c r="AX9" s="27">
        <f t="shared" si="11"/>
        <v>4</v>
      </c>
      <c r="AY9" s="27">
        <f t="shared" si="12"/>
        <v>3</v>
      </c>
      <c r="AZ9" s="27">
        <f t="shared" si="13"/>
        <v>21</v>
      </c>
      <c r="BA9" s="27">
        <f t="shared" si="14"/>
        <v>0</v>
      </c>
      <c r="BB9" s="27">
        <f t="shared" si="15"/>
        <v>0</v>
      </c>
      <c r="BC9" s="27">
        <f t="shared" si="16"/>
        <v>0</v>
      </c>
      <c r="BD9" s="27">
        <f t="shared" si="17"/>
        <v>0</v>
      </c>
      <c r="BE9" s="6">
        <f t="shared" si="18"/>
        <v>8</v>
      </c>
    </row>
    <row r="10" spans="1:57" ht="20.100000000000001" customHeight="1" thickTop="1" thickBot="1">
      <c r="A10" s="185" t="s">
        <v>69</v>
      </c>
      <c r="B10" s="183"/>
      <c r="C10" s="152"/>
      <c r="D10" s="111"/>
      <c r="E10" s="153"/>
      <c r="F10" s="105"/>
      <c r="G10" s="109"/>
      <c r="H10" s="218"/>
      <c r="I10" s="219"/>
      <c r="J10" s="112"/>
      <c r="K10" s="109"/>
      <c r="L10" s="106"/>
      <c r="M10" s="111"/>
      <c r="N10" s="110"/>
      <c r="O10" s="212"/>
      <c r="P10" s="219"/>
      <c r="Q10" s="110"/>
      <c r="R10" s="109"/>
      <c r="S10" s="236"/>
      <c r="T10" s="266"/>
      <c r="U10" s="255"/>
      <c r="V10" s="218"/>
      <c r="W10" s="219"/>
      <c r="X10" s="112"/>
      <c r="Y10" s="254"/>
      <c r="Z10" s="112"/>
      <c r="AA10" s="111"/>
      <c r="AB10" s="109"/>
      <c r="AC10" s="218"/>
      <c r="AD10" s="219"/>
      <c r="AE10" s="112"/>
      <c r="AF10" s="111"/>
      <c r="AG10" s="114"/>
      <c r="AH10" s="145"/>
      <c r="AJ10" s="201"/>
      <c r="AK10" s="166">
        <f>AF1-(AZ10)-(BD10)-(BB10)</f>
        <v>133</v>
      </c>
      <c r="AL10" s="26">
        <f>COUNTIF(C10:AG10,"M" )+COUNTIF(C10:AG10,"S" )+COUNTIF(C10:AG10,"Cc" )</f>
        <v>0</v>
      </c>
      <c r="AM10" s="27">
        <f t="shared" si="1"/>
        <v>0</v>
      </c>
      <c r="AN10" s="27">
        <f>COUNTIF(C10:AG10,"T")+COUNTIF(C10:AG10,"S1")</f>
        <v>0</v>
      </c>
      <c r="AO10" s="27">
        <f t="shared" si="3"/>
        <v>0</v>
      </c>
      <c r="AP10" s="27">
        <f>COUNTIF(C10:AG10,"N")</f>
        <v>0</v>
      </c>
      <c r="AQ10" s="27">
        <f t="shared" si="5"/>
        <v>0</v>
      </c>
      <c r="AR10" s="28">
        <f>COUNTIF(C10:AD10,"A")+COUNTIF(C10:AD10,"Di")+COUNTIF(C10:AD10,"E*")</f>
        <v>0</v>
      </c>
      <c r="AS10" s="28">
        <f t="shared" si="7"/>
        <v>0</v>
      </c>
      <c r="AT10" s="29">
        <f t="shared" si="8"/>
        <v>0</v>
      </c>
      <c r="AU10" s="30">
        <f t="shared" si="9"/>
        <v>-133</v>
      </c>
      <c r="AV10" s="33"/>
      <c r="AW10" s="27">
        <f>COUNTIF(C10:AG10,"D")</f>
        <v>0</v>
      </c>
      <c r="AX10" s="27">
        <f>COUNTIF(C10:AG10,"F")</f>
        <v>0</v>
      </c>
      <c r="AY10" s="27">
        <f>COUNTIF(C10:AG10,"L")</f>
        <v>0</v>
      </c>
      <c r="AZ10" s="27">
        <f t="shared" si="13"/>
        <v>0</v>
      </c>
      <c r="BA10" s="27">
        <f t="shared" si="14"/>
        <v>0</v>
      </c>
      <c r="BB10" s="27">
        <f t="shared" si="15"/>
        <v>0</v>
      </c>
      <c r="BC10" s="27">
        <f>COUNTIF(C10:AG10,"CH")</f>
        <v>0</v>
      </c>
      <c r="BD10" s="27">
        <f t="shared" si="17"/>
        <v>0</v>
      </c>
      <c r="BE10" s="6">
        <f t="shared" si="18"/>
        <v>0</v>
      </c>
    </row>
    <row r="11" spans="1:57" ht="20.100000000000001" customHeight="1" thickTop="1" thickBot="1">
      <c r="A11" s="185" t="s">
        <v>62</v>
      </c>
      <c r="B11" s="184"/>
      <c r="C11" s="111"/>
      <c r="D11" s="111"/>
      <c r="E11" s="153"/>
      <c r="F11" s="109"/>
      <c r="G11" s="109"/>
      <c r="H11" s="220"/>
      <c r="I11" s="217"/>
      <c r="J11" s="112"/>
      <c r="K11" s="109"/>
      <c r="L11" s="110"/>
      <c r="M11" s="111"/>
      <c r="N11" s="110"/>
      <c r="O11" s="221"/>
      <c r="P11" s="217"/>
      <c r="Q11" s="110"/>
      <c r="R11" s="109"/>
      <c r="S11" s="112"/>
      <c r="T11" s="266"/>
      <c r="U11" s="254"/>
      <c r="V11" s="230"/>
      <c r="W11" s="221"/>
      <c r="X11" s="112"/>
      <c r="Y11" s="255"/>
      <c r="Z11" s="112"/>
      <c r="AA11" s="111"/>
      <c r="AB11" s="111"/>
      <c r="AC11" s="230"/>
      <c r="AD11" s="221"/>
      <c r="AE11" s="112"/>
      <c r="AF11" s="111"/>
      <c r="AG11" s="112"/>
      <c r="AH11" s="145"/>
      <c r="AJ11" s="204"/>
      <c r="AK11" s="32">
        <f>AF1-(AZ11)-(BD11)-(BB11)</f>
        <v>133</v>
      </c>
      <c r="AL11" s="26">
        <f t="shared" si="0"/>
        <v>0</v>
      </c>
      <c r="AM11" s="27">
        <f t="shared" si="1"/>
        <v>0</v>
      </c>
      <c r="AN11" s="27">
        <f t="shared" si="2"/>
        <v>0</v>
      </c>
      <c r="AO11" s="27">
        <f t="shared" si="3"/>
        <v>0</v>
      </c>
      <c r="AP11" s="27">
        <f t="shared" si="4"/>
        <v>0</v>
      </c>
      <c r="AQ11" s="27">
        <f t="shared" si="5"/>
        <v>0</v>
      </c>
      <c r="AR11" s="28">
        <f t="shared" si="6"/>
        <v>0</v>
      </c>
      <c r="AS11" s="28">
        <f t="shared" si="7"/>
        <v>0</v>
      </c>
      <c r="AT11" s="29">
        <f t="shared" si="8"/>
        <v>0</v>
      </c>
      <c r="AU11" s="30">
        <f t="shared" si="9"/>
        <v>-133</v>
      </c>
      <c r="AV11" s="33"/>
      <c r="AW11" s="27">
        <f t="shared" si="10"/>
        <v>0</v>
      </c>
      <c r="AX11" s="27">
        <f t="shared" si="11"/>
        <v>0</v>
      </c>
      <c r="AY11" s="27">
        <f t="shared" si="12"/>
        <v>0</v>
      </c>
      <c r="AZ11" s="27">
        <f t="shared" si="13"/>
        <v>0</v>
      </c>
      <c r="BA11" s="27">
        <f t="shared" si="14"/>
        <v>0</v>
      </c>
      <c r="BB11" s="27">
        <f t="shared" si="15"/>
        <v>0</v>
      </c>
      <c r="BC11" s="27">
        <f t="shared" si="16"/>
        <v>0</v>
      </c>
      <c r="BD11" s="27">
        <f t="shared" si="17"/>
        <v>0</v>
      </c>
      <c r="BE11" s="6">
        <f t="shared" si="18"/>
        <v>0</v>
      </c>
    </row>
    <row r="12" spans="1:57" ht="20.100000000000001" customHeight="1" thickTop="1" thickBot="1">
      <c r="A12" s="185" t="s">
        <v>62</v>
      </c>
      <c r="B12" s="180"/>
      <c r="C12" s="111"/>
      <c r="D12" s="111"/>
      <c r="E12" s="112"/>
      <c r="F12" s="153"/>
      <c r="G12" s="113"/>
      <c r="H12" s="222"/>
      <c r="I12" s="221"/>
      <c r="J12" s="115"/>
      <c r="K12" s="114"/>
      <c r="L12" s="111"/>
      <c r="M12" s="113"/>
      <c r="N12" s="114"/>
      <c r="O12" s="228"/>
      <c r="P12" s="227"/>
      <c r="Q12" s="114"/>
      <c r="R12" s="119"/>
      <c r="S12" s="111"/>
      <c r="T12" s="266"/>
      <c r="U12" s="253"/>
      <c r="V12" s="230"/>
      <c r="W12" s="221"/>
      <c r="X12" s="112"/>
      <c r="Y12" s="254"/>
      <c r="Z12" s="154"/>
      <c r="AA12" s="111"/>
      <c r="AB12" s="109"/>
      <c r="AC12" s="230"/>
      <c r="AD12" s="217"/>
      <c r="AE12" s="110"/>
      <c r="AF12" s="109"/>
      <c r="AG12" s="110"/>
      <c r="AH12" s="145"/>
      <c r="AJ12" s="201"/>
      <c r="AK12" s="32">
        <f>AF1-(AZ12)-(BD12)-(BB12)</f>
        <v>133</v>
      </c>
      <c r="AL12" s="26">
        <f t="shared" si="0"/>
        <v>0</v>
      </c>
      <c r="AM12" s="27">
        <f t="shared" si="1"/>
        <v>0</v>
      </c>
      <c r="AN12" s="27">
        <f t="shared" si="2"/>
        <v>0</v>
      </c>
      <c r="AO12" s="27">
        <f t="shared" si="3"/>
        <v>0</v>
      </c>
      <c r="AP12" s="27">
        <f t="shared" si="4"/>
        <v>0</v>
      </c>
      <c r="AQ12" s="27">
        <f t="shared" si="5"/>
        <v>0</v>
      </c>
      <c r="AR12" s="28">
        <f t="shared" si="6"/>
        <v>0</v>
      </c>
      <c r="AS12" s="28">
        <f t="shared" si="7"/>
        <v>0</v>
      </c>
      <c r="AT12" s="29">
        <f t="shared" si="8"/>
        <v>0</v>
      </c>
      <c r="AU12" s="30">
        <f t="shared" si="9"/>
        <v>-133</v>
      </c>
      <c r="AV12" s="33"/>
      <c r="AW12" s="27">
        <f t="shared" si="10"/>
        <v>0</v>
      </c>
      <c r="AX12" s="27">
        <f t="shared" si="11"/>
        <v>0</v>
      </c>
      <c r="AY12" s="27">
        <f t="shared" si="12"/>
        <v>0</v>
      </c>
      <c r="AZ12" s="27">
        <f t="shared" si="13"/>
        <v>0</v>
      </c>
      <c r="BA12" s="27">
        <f t="shared" si="14"/>
        <v>0</v>
      </c>
      <c r="BB12" s="27">
        <f t="shared" si="15"/>
        <v>0</v>
      </c>
      <c r="BC12" s="27">
        <f t="shared" si="16"/>
        <v>0</v>
      </c>
      <c r="BD12" s="27">
        <f t="shared" si="17"/>
        <v>0</v>
      </c>
      <c r="BE12" s="6">
        <f t="shared" si="18"/>
        <v>0</v>
      </c>
    </row>
    <row r="13" spans="1:57" ht="20.100000000000001" customHeight="1" thickTop="1" thickBot="1">
      <c r="A13" s="185" t="s">
        <v>62</v>
      </c>
      <c r="B13" s="180"/>
      <c r="C13" s="111"/>
      <c r="D13" s="111"/>
      <c r="E13" s="112"/>
      <c r="F13" s="153"/>
      <c r="G13" s="111"/>
      <c r="H13" s="220"/>
      <c r="I13" s="221"/>
      <c r="J13" s="110"/>
      <c r="K13" s="111"/>
      <c r="L13" s="112"/>
      <c r="M13" s="111"/>
      <c r="N13" s="110"/>
      <c r="O13" s="221"/>
      <c r="P13" s="221"/>
      <c r="Q13" s="112"/>
      <c r="R13" s="111"/>
      <c r="S13" s="153"/>
      <c r="T13" s="267"/>
      <c r="U13" s="254"/>
      <c r="V13" s="230"/>
      <c r="W13" s="217"/>
      <c r="X13" s="112"/>
      <c r="Y13" s="254"/>
      <c r="Z13" s="112"/>
      <c r="AA13" s="111"/>
      <c r="AB13" s="109"/>
      <c r="AC13" s="230"/>
      <c r="AD13" s="233"/>
      <c r="AE13" s="112"/>
      <c r="AF13" s="111"/>
      <c r="AG13" s="112"/>
      <c r="AH13" s="145"/>
      <c r="AJ13" s="202"/>
      <c r="AK13" s="32">
        <f>AF1-(AZ13)-(BD13)-(BB13)</f>
        <v>133</v>
      </c>
      <c r="AL13" s="26">
        <f t="shared" si="0"/>
        <v>0</v>
      </c>
      <c r="AM13" s="27">
        <f t="shared" si="1"/>
        <v>0</v>
      </c>
      <c r="AN13" s="27">
        <f t="shared" si="2"/>
        <v>0</v>
      </c>
      <c r="AO13" s="27">
        <f t="shared" si="3"/>
        <v>0</v>
      </c>
      <c r="AP13" s="27">
        <f t="shared" si="4"/>
        <v>0</v>
      </c>
      <c r="AQ13" s="27">
        <f t="shared" si="5"/>
        <v>0</v>
      </c>
      <c r="AR13" s="28">
        <f t="shared" si="6"/>
        <v>0</v>
      </c>
      <c r="AS13" s="28">
        <f t="shared" si="7"/>
        <v>0</v>
      </c>
      <c r="AT13" s="29">
        <f t="shared" si="8"/>
        <v>0</v>
      </c>
      <c r="AU13" s="30">
        <f t="shared" si="9"/>
        <v>-133</v>
      </c>
      <c r="AV13" s="33"/>
      <c r="AW13" s="27">
        <f t="shared" si="10"/>
        <v>0</v>
      </c>
      <c r="AX13" s="27">
        <f t="shared" si="11"/>
        <v>0</v>
      </c>
      <c r="AY13" s="27">
        <f t="shared" si="12"/>
        <v>0</v>
      </c>
      <c r="AZ13" s="27">
        <f t="shared" si="13"/>
        <v>0</v>
      </c>
      <c r="BA13" s="27">
        <f t="shared" si="14"/>
        <v>0</v>
      </c>
      <c r="BB13" s="27">
        <f t="shared" si="15"/>
        <v>0</v>
      </c>
      <c r="BC13" s="27">
        <f t="shared" si="16"/>
        <v>0</v>
      </c>
      <c r="BD13" s="27">
        <f t="shared" si="17"/>
        <v>0</v>
      </c>
      <c r="BE13" s="6">
        <f t="shared" si="18"/>
        <v>0</v>
      </c>
    </row>
    <row r="14" spans="1:57" ht="20.100000000000001" customHeight="1" thickTop="1" thickBot="1">
      <c r="A14" s="185" t="s">
        <v>62</v>
      </c>
      <c r="B14" s="180"/>
      <c r="C14" s="111"/>
      <c r="D14" s="111"/>
      <c r="E14" s="112"/>
      <c r="F14" s="153"/>
      <c r="G14" s="113"/>
      <c r="H14" s="222"/>
      <c r="I14" s="221"/>
      <c r="J14" s="114"/>
      <c r="K14" s="111"/>
      <c r="L14" s="112"/>
      <c r="M14" s="111"/>
      <c r="N14" s="114"/>
      <c r="O14" s="217"/>
      <c r="P14" s="227"/>
      <c r="Q14" s="114"/>
      <c r="R14" s="113"/>
      <c r="S14" s="153"/>
      <c r="T14" s="266"/>
      <c r="U14" s="253"/>
      <c r="V14" s="230"/>
      <c r="W14" s="221"/>
      <c r="X14" s="112"/>
      <c r="Y14" s="254"/>
      <c r="Z14" s="112"/>
      <c r="AA14" s="111"/>
      <c r="AB14" s="110"/>
      <c r="AC14" s="221"/>
      <c r="AD14" s="234"/>
      <c r="AE14" s="112"/>
      <c r="AF14" s="111"/>
      <c r="AG14" s="112"/>
      <c r="AH14" s="145"/>
      <c r="AJ14" s="202"/>
      <c r="AK14" s="167">
        <f>AF1-(AZ14)-(BD14)-(BB14)</f>
        <v>133</v>
      </c>
      <c r="AL14" s="26">
        <f t="shared" si="0"/>
        <v>0</v>
      </c>
      <c r="AM14" s="27">
        <f t="shared" si="1"/>
        <v>0</v>
      </c>
      <c r="AN14" s="27">
        <f t="shared" si="2"/>
        <v>0</v>
      </c>
      <c r="AO14" s="27">
        <f t="shared" si="3"/>
        <v>0</v>
      </c>
      <c r="AP14" s="27">
        <f t="shared" si="4"/>
        <v>0</v>
      </c>
      <c r="AQ14" s="27">
        <f t="shared" si="5"/>
        <v>0</v>
      </c>
      <c r="AR14" s="28">
        <f t="shared" si="6"/>
        <v>0</v>
      </c>
      <c r="AS14" s="28">
        <f t="shared" si="7"/>
        <v>0</v>
      </c>
      <c r="AT14" s="29">
        <f t="shared" si="8"/>
        <v>0</v>
      </c>
      <c r="AU14" s="30">
        <f t="shared" si="9"/>
        <v>-133</v>
      </c>
      <c r="AV14" s="33"/>
      <c r="AW14" s="27">
        <f t="shared" si="10"/>
        <v>0</v>
      </c>
      <c r="AX14" s="27">
        <f t="shared" si="11"/>
        <v>0</v>
      </c>
      <c r="AY14" s="27">
        <f t="shared" si="12"/>
        <v>0</v>
      </c>
      <c r="AZ14" s="27">
        <f t="shared" si="13"/>
        <v>0</v>
      </c>
      <c r="BA14" s="27">
        <f t="shared" si="14"/>
        <v>0</v>
      </c>
      <c r="BB14" s="27">
        <f t="shared" si="15"/>
        <v>0</v>
      </c>
      <c r="BC14" s="27">
        <f t="shared" si="16"/>
        <v>0</v>
      </c>
      <c r="BD14" s="27">
        <f t="shared" si="17"/>
        <v>0</v>
      </c>
      <c r="BE14" s="6">
        <f t="shared" si="18"/>
        <v>0</v>
      </c>
    </row>
    <row r="15" spans="1:57" ht="20.100000000000001" customHeight="1" thickTop="1" thickBot="1">
      <c r="A15" s="185" t="s">
        <v>62</v>
      </c>
      <c r="B15" s="180"/>
      <c r="C15" s="111"/>
      <c r="D15" s="111"/>
      <c r="E15" s="112"/>
      <c r="F15" s="111"/>
      <c r="G15" s="109"/>
      <c r="H15" s="220"/>
      <c r="I15" s="221"/>
      <c r="J15" s="114"/>
      <c r="K15" s="113"/>
      <c r="L15" s="112"/>
      <c r="M15" s="109"/>
      <c r="N15" s="110"/>
      <c r="O15" s="227"/>
      <c r="P15" s="227"/>
      <c r="Q15" s="110"/>
      <c r="R15" s="111"/>
      <c r="S15" s="112"/>
      <c r="T15" s="266"/>
      <c r="U15" s="254"/>
      <c r="V15" s="230"/>
      <c r="W15" s="221"/>
      <c r="X15" s="112"/>
      <c r="Y15" s="254"/>
      <c r="Z15" s="112"/>
      <c r="AA15" s="111"/>
      <c r="AB15" s="110"/>
      <c r="AC15" s="221"/>
      <c r="AD15" s="234"/>
      <c r="AE15" s="112"/>
      <c r="AF15" s="111"/>
      <c r="AG15" s="112"/>
      <c r="AH15" s="145"/>
      <c r="AJ15" s="202"/>
      <c r="AK15" s="166">
        <f>AF1-(AZ15)-(BD15)-(BB15)</f>
        <v>133</v>
      </c>
      <c r="AL15" s="26">
        <f t="shared" si="0"/>
        <v>0</v>
      </c>
      <c r="AM15" s="27">
        <f t="shared" si="1"/>
        <v>0</v>
      </c>
      <c r="AN15" s="27">
        <f t="shared" si="2"/>
        <v>0</v>
      </c>
      <c r="AO15" s="27">
        <f t="shared" si="3"/>
        <v>0</v>
      </c>
      <c r="AP15" s="27">
        <f t="shared" si="4"/>
        <v>0</v>
      </c>
      <c r="AQ15" s="27">
        <f t="shared" si="5"/>
        <v>0</v>
      </c>
      <c r="AR15" s="28">
        <f t="shared" si="6"/>
        <v>0</v>
      </c>
      <c r="AS15" s="28">
        <f t="shared" si="7"/>
        <v>0</v>
      </c>
      <c r="AT15" s="29">
        <f t="shared" si="8"/>
        <v>0</v>
      </c>
      <c r="AU15" s="30">
        <f t="shared" si="9"/>
        <v>-133</v>
      </c>
      <c r="AV15" s="33"/>
      <c r="AW15" s="27">
        <f t="shared" si="10"/>
        <v>0</v>
      </c>
      <c r="AX15" s="27">
        <f t="shared" si="11"/>
        <v>0</v>
      </c>
      <c r="AY15" s="27">
        <f t="shared" si="12"/>
        <v>0</v>
      </c>
      <c r="AZ15" s="27">
        <f t="shared" si="13"/>
        <v>0</v>
      </c>
      <c r="BA15" s="27">
        <f t="shared" si="14"/>
        <v>0</v>
      </c>
      <c r="BB15" s="27">
        <f t="shared" si="15"/>
        <v>0</v>
      </c>
      <c r="BC15" s="27">
        <f t="shared" si="16"/>
        <v>0</v>
      </c>
      <c r="BD15" s="27">
        <f t="shared" si="17"/>
        <v>0</v>
      </c>
      <c r="BE15" s="6">
        <f t="shared" si="18"/>
        <v>0</v>
      </c>
    </row>
    <row r="16" spans="1:57" ht="20.100000000000001" customHeight="1" thickTop="1" thickBot="1">
      <c r="A16" s="185" t="s">
        <v>62</v>
      </c>
      <c r="B16" s="180"/>
      <c r="C16" s="111"/>
      <c r="D16" s="111"/>
      <c r="E16" s="112"/>
      <c r="F16" s="153"/>
      <c r="G16" s="113"/>
      <c r="H16" s="222"/>
      <c r="I16" s="221"/>
      <c r="J16" s="115"/>
      <c r="K16" s="114"/>
      <c r="L16" s="111"/>
      <c r="M16" s="113"/>
      <c r="N16" s="114"/>
      <c r="O16" s="228"/>
      <c r="P16" s="227"/>
      <c r="Q16" s="114"/>
      <c r="R16" s="119"/>
      <c r="S16" s="111"/>
      <c r="T16" s="266"/>
      <c r="U16" s="253"/>
      <c r="V16" s="230"/>
      <c r="W16" s="221"/>
      <c r="X16" s="112"/>
      <c r="Y16" s="256"/>
      <c r="Z16" s="112"/>
      <c r="AA16" s="111"/>
      <c r="AB16" s="110"/>
      <c r="AC16" s="221"/>
      <c r="AD16" s="234"/>
      <c r="AE16" s="112"/>
      <c r="AF16" s="111"/>
      <c r="AG16" s="112"/>
      <c r="AH16" s="145"/>
      <c r="AJ16" s="202"/>
      <c r="AK16" s="166">
        <f>AF1-(AZ16)-(BD16)-(BB16)</f>
        <v>133</v>
      </c>
      <c r="AL16" s="26">
        <f t="shared" si="0"/>
        <v>0</v>
      </c>
      <c r="AM16" s="27">
        <f t="shared" si="1"/>
        <v>0</v>
      </c>
      <c r="AN16" s="27">
        <f t="shared" si="2"/>
        <v>0</v>
      </c>
      <c r="AO16" s="27">
        <f t="shared" si="3"/>
        <v>0</v>
      </c>
      <c r="AP16" s="27">
        <f t="shared" si="4"/>
        <v>0</v>
      </c>
      <c r="AQ16" s="27">
        <f t="shared" si="5"/>
        <v>0</v>
      </c>
      <c r="AR16" s="28">
        <f t="shared" si="6"/>
        <v>0</v>
      </c>
      <c r="AS16" s="28">
        <f t="shared" si="7"/>
        <v>0</v>
      </c>
      <c r="AT16" s="29">
        <f t="shared" si="8"/>
        <v>0</v>
      </c>
      <c r="AU16" s="30">
        <f t="shared" si="9"/>
        <v>-133</v>
      </c>
      <c r="AV16" s="33"/>
      <c r="AW16" s="27">
        <f t="shared" si="10"/>
        <v>0</v>
      </c>
      <c r="AX16" s="27">
        <f t="shared" si="11"/>
        <v>0</v>
      </c>
      <c r="AY16" s="27">
        <f t="shared" si="12"/>
        <v>0</v>
      </c>
      <c r="AZ16" s="27">
        <f t="shared" si="13"/>
        <v>0</v>
      </c>
      <c r="BA16" s="27">
        <f t="shared" si="14"/>
        <v>0</v>
      </c>
      <c r="BB16" s="27">
        <f t="shared" si="15"/>
        <v>0</v>
      </c>
      <c r="BC16" s="27">
        <f t="shared" si="16"/>
        <v>0</v>
      </c>
      <c r="BD16" s="27">
        <f t="shared" si="17"/>
        <v>0</v>
      </c>
      <c r="BE16" s="6">
        <f t="shared" si="18"/>
        <v>0</v>
      </c>
    </row>
    <row r="17" spans="1:57" ht="20.100000000000001" customHeight="1" thickTop="1" thickBot="1">
      <c r="A17" s="162"/>
      <c r="B17" s="164"/>
      <c r="C17" s="111"/>
      <c r="D17" s="118"/>
      <c r="E17" s="116"/>
      <c r="F17" s="153" t="s">
        <v>71</v>
      </c>
      <c r="G17" s="113"/>
      <c r="H17" s="114"/>
      <c r="I17" s="109"/>
      <c r="J17" s="115"/>
      <c r="K17" s="114"/>
      <c r="L17" s="111"/>
      <c r="M17" s="113"/>
      <c r="N17" s="114"/>
      <c r="O17" s="153"/>
      <c r="P17" s="117"/>
      <c r="Q17" s="114"/>
      <c r="R17" s="119"/>
      <c r="S17" s="111"/>
      <c r="T17" s="118"/>
      <c r="U17" s="117"/>
      <c r="V17" s="110"/>
      <c r="W17" s="109"/>
      <c r="X17" s="112"/>
      <c r="Y17" s="157"/>
      <c r="Z17" s="112"/>
      <c r="AA17" s="111"/>
      <c r="AB17" s="120"/>
      <c r="AC17" s="109"/>
      <c r="AD17" s="149"/>
      <c r="AE17" s="112"/>
      <c r="AF17" s="111"/>
      <c r="AG17" s="112"/>
      <c r="AH17" s="145"/>
      <c r="AJ17" s="202"/>
      <c r="AK17" s="166">
        <f>AF10-(AZ17)-(BD17)-(BB17)</f>
        <v>0</v>
      </c>
      <c r="AL17" s="26">
        <f t="shared" si="0"/>
        <v>0</v>
      </c>
      <c r="AM17" s="27">
        <f t="shared" si="1"/>
        <v>0</v>
      </c>
      <c r="AN17" s="27">
        <f t="shared" si="2"/>
        <v>0</v>
      </c>
      <c r="AO17" s="27">
        <f t="shared" si="3"/>
        <v>0</v>
      </c>
      <c r="AP17" s="27">
        <f t="shared" si="4"/>
        <v>0</v>
      </c>
      <c r="AQ17" s="27">
        <f t="shared" si="5"/>
        <v>0</v>
      </c>
      <c r="AR17" s="28">
        <f t="shared" si="6"/>
        <v>0</v>
      </c>
      <c r="AS17" s="28">
        <f t="shared" si="7"/>
        <v>0</v>
      </c>
      <c r="AT17" s="29">
        <f t="shared" si="8"/>
        <v>0</v>
      </c>
      <c r="AU17" s="30">
        <f t="shared" si="9"/>
        <v>0</v>
      </c>
      <c r="AV17" s="33"/>
      <c r="AW17" s="27"/>
      <c r="AX17" s="27"/>
      <c r="AY17" s="27"/>
      <c r="AZ17" s="27"/>
      <c r="BA17" s="27"/>
      <c r="BB17" s="27"/>
      <c r="BC17" s="27"/>
      <c r="BD17" s="27"/>
      <c r="BE17" s="6"/>
    </row>
    <row r="18" spans="1:57" ht="20.100000000000001" customHeight="1" thickTop="1" thickBot="1">
      <c r="A18" s="121"/>
      <c r="B18" s="165"/>
      <c r="C18" s="111"/>
      <c r="D18" s="111"/>
      <c r="E18" s="112"/>
      <c r="F18" s="153"/>
      <c r="G18" s="113"/>
      <c r="H18" s="222"/>
      <c r="I18" s="221"/>
      <c r="J18" s="115"/>
      <c r="K18" s="114"/>
      <c r="L18" s="111"/>
      <c r="M18" s="113"/>
      <c r="N18" s="114"/>
      <c r="O18" s="228"/>
      <c r="P18" s="227"/>
      <c r="Q18" s="114"/>
      <c r="R18" s="119"/>
      <c r="S18" s="111"/>
      <c r="T18" s="111"/>
      <c r="U18" s="253"/>
      <c r="V18" s="112"/>
      <c r="W18" s="111"/>
      <c r="X18" s="112"/>
      <c r="Y18" s="111"/>
      <c r="Z18" s="158"/>
      <c r="AA18" s="111"/>
      <c r="AB18" s="112"/>
      <c r="AC18" s="111"/>
      <c r="AD18" s="173"/>
      <c r="AE18" s="112"/>
      <c r="AF18" s="111"/>
      <c r="AG18" s="112"/>
      <c r="AH18" s="145"/>
      <c r="AJ18" s="163"/>
      <c r="AK18" s="168">
        <f>AF1-(AZ18)-(BD18)-(BB18)</f>
        <v>133</v>
      </c>
      <c r="AL18" s="26">
        <f t="shared" si="0"/>
        <v>0</v>
      </c>
      <c r="AM18" s="27">
        <f t="shared" si="1"/>
        <v>0</v>
      </c>
      <c r="AN18" s="27">
        <f t="shared" si="2"/>
        <v>0</v>
      </c>
      <c r="AO18" s="27">
        <f t="shared" si="3"/>
        <v>0</v>
      </c>
      <c r="AP18" s="27">
        <f t="shared" si="4"/>
        <v>0</v>
      </c>
      <c r="AQ18" s="27">
        <f t="shared" si="5"/>
        <v>0</v>
      </c>
      <c r="AR18" s="28">
        <f t="shared" si="6"/>
        <v>0</v>
      </c>
      <c r="AS18" s="28">
        <f t="shared" si="7"/>
        <v>0</v>
      </c>
      <c r="AT18" s="29">
        <f t="shared" si="8"/>
        <v>0</v>
      </c>
      <c r="AU18" s="30">
        <f t="shared" si="9"/>
        <v>-133</v>
      </c>
      <c r="AV18" s="33"/>
      <c r="AW18" s="27">
        <f>COUNTIF(C18:AG18,"D")</f>
        <v>0</v>
      </c>
      <c r="AX18" s="27">
        <f>COUNTIF(C18:AG18,"F")</f>
        <v>0</v>
      </c>
      <c r="AY18" s="27">
        <f>COUNTIF(C18:AG18,"L")</f>
        <v>0</v>
      </c>
      <c r="AZ18" s="27">
        <f>(AY18*7)</f>
        <v>0</v>
      </c>
      <c r="BA18" s="27">
        <f>COUNTIF(A18:AE18,"CH/")</f>
        <v>0</v>
      </c>
      <c r="BB18" s="27">
        <f>(BA18*4)</f>
        <v>0</v>
      </c>
      <c r="BC18" s="27">
        <f>COUNTIF(C18:AG18,"CH")</f>
        <v>0</v>
      </c>
      <c r="BD18" s="27">
        <f>(BC18*8)</f>
        <v>0</v>
      </c>
      <c r="BE18" s="6">
        <f>SUM(AW18+AX18)</f>
        <v>0</v>
      </c>
    </row>
    <row r="19" spans="1:57" ht="20.100000000000001" customHeight="1" thickTop="1">
      <c r="A19" s="122"/>
      <c r="B19" s="123" t="s">
        <v>11</v>
      </c>
      <c r="C19" s="124" t="s">
        <v>12</v>
      </c>
      <c r="D19" s="107"/>
      <c r="E19" s="125"/>
      <c r="F19" s="126" t="s">
        <v>13</v>
      </c>
      <c r="G19" s="127"/>
      <c r="H19" s="127"/>
      <c r="I19" s="114"/>
      <c r="J19" s="108"/>
      <c r="K19" s="129"/>
      <c r="L19" s="114"/>
      <c r="M19" s="95"/>
      <c r="N19" s="129"/>
      <c r="O19" s="143"/>
      <c r="P19" s="143"/>
      <c r="Q19" s="129"/>
      <c r="R19" s="129"/>
      <c r="S19" s="95"/>
      <c r="T19" s="95" t="s">
        <v>37</v>
      </c>
      <c r="U19" s="129"/>
      <c r="V19" s="129"/>
      <c r="W19" s="129"/>
      <c r="X19" s="129"/>
      <c r="Y19" s="129"/>
      <c r="Z19" s="95"/>
      <c r="AA19" s="95"/>
      <c r="AB19" s="129"/>
      <c r="AC19" s="129"/>
      <c r="AD19" s="129"/>
      <c r="AE19" s="129"/>
      <c r="AF19" s="129"/>
      <c r="AG19" s="129"/>
      <c r="AH19" s="129"/>
      <c r="AJ19" s="4" t="s">
        <v>22</v>
      </c>
      <c r="AK19" s="4">
        <f>SUM(AK12:AK18)</f>
        <v>798</v>
      </c>
      <c r="AT19" s="38">
        <f>SUM(AT8:AT18)</f>
        <v>112</v>
      </c>
      <c r="AU19" s="30">
        <f t="shared" si="9"/>
        <v>-686</v>
      </c>
    </row>
    <row r="20" spans="1:57" ht="17.25" customHeight="1">
      <c r="A20" s="130"/>
      <c r="B20" s="131" t="s">
        <v>27</v>
      </c>
      <c r="C20" s="127"/>
      <c r="D20" s="125"/>
      <c r="E20" s="125"/>
      <c r="F20" s="126"/>
      <c r="G20" s="127"/>
      <c r="H20" s="128"/>
      <c r="I20" s="129"/>
      <c r="J20" s="160"/>
      <c r="K20" s="156" t="s">
        <v>63</v>
      </c>
      <c r="L20" s="35"/>
      <c r="M20" s="35"/>
      <c r="N20" s="156"/>
      <c r="O20" s="155"/>
      <c r="P20" s="155"/>
      <c r="Q20" s="129"/>
      <c r="R20" s="129"/>
      <c r="S20" s="35" t="s">
        <v>64</v>
      </c>
      <c r="T20" s="126"/>
      <c r="U20" s="155"/>
      <c r="V20" s="155"/>
      <c r="W20" s="155"/>
      <c r="X20" s="155"/>
      <c r="Y20" s="169"/>
      <c r="Z20" s="170"/>
      <c r="AA20" s="171"/>
      <c r="AB20" s="172" t="s">
        <v>65</v>
      </c>
      <c r="AC20" s="172"/>
      <c r="AD20" s="172"/>
      <c r="AE20" s="172"/>
      <c r="AF20" s="156"/>
      <c r="AG20" s="155"/>
      <c r="AH20" s="155"/>
      <c r="AJ20" s="4" t="s">
        <v>23</v>
      </c>
      <c r="AK20" s="4">
        <f>(70*31)</f>
        <v>2170</v>
      </c>
    </row>
    <row r="21" spans="1:57" ht="20.25" customHeight="1">
      <c r="A21" s="132" t="s">
        <v>14</v>
      </c>
      <c r="B21" s="131" t="s">
        <v>40</v>
      </c>
      <c r="C21" s="127"/>
      <c r="D21" s="125"/>
      <c r="E21" s="125"/>
      <c r="F21" s="126"/>
      <c r="G21" s="127"/>
      <c r="H21" s="127"/>
      <c r="I21" s="127"/>
      <c r="J21" s="155"/>
      <c r="K21" s="155"/>
      <c r="L21" s="126"/>
      <c r="M21" s="126"/>
      <c r="N21" s="155"/>
      <c r="O21" s="155"/>
      <c r="P21" s="155"/>
      <c r="Q21" s="129"/>
      <c r="R21" s="129"/>
      <c r="S21" s="126"/>
      <c r="T21" s="126"/>
      <c r="U21" s="155"/>
      <c r="V21" s="155"/>
      <c r="W21" s="155"/>
      <c r="X21" s="155"/>
      <c r="Y21" s="155"/>
      <c r="Z21" s="95"/>
      <c r="AA21" s="95"/>
      <c r="AB21" s="155"/>
      <c r="AC21" s="155"/>
      <c r="AD21" s="155"/>
      <c r="AE21" s="155"/>
      <c r="AF21" s="155"/>
      <c r="AG21" s="155"/>
      <c r="AH21" s="155"/>
      <c r="AK21" s="4">
        <f>(AK19-AK20)</f>
        <v>-1372</v>
      </c>
    </row>
    <row r="22" spans="1:57" ht="18" customHeight="1">
      <c r="A22" s="130"/>
      <c r="B22" s="133" t="s">
        <v>42</v>
      </c>
      <c r="C22" s="134" t="s">
        <v>45</v>
      </c>
      <c r="D22" s="125"/>
      <c r="E22" s="125"/>
      <c r="F22" s="126"/>
      <c r="G22" s="127"/>
      <c r="H22" s="127"/>
      <c r="I22" s="127"/>
      <c r="J22" s="155"/>
      <c r="K22" s="155"/>
      <c r="L22" s="126"/>
      <c r="M22" s="126"/>
      <c r="N22" s="155"/>
      <c r="O22" s="155"/>
      <c r="P22" s="155"/>
      <c r="Q22" s="129"/>
      <c r="R22" s="129"/>
      <c r="S22" s="126"/>
      <c r="T22" s="126"/>
      <c r="U22" s="155"/>
      <c r="V22" s="155"/>
      <c r="W22" s="155"/>
      <c r="X22" s="155"/>
      <c r="Y22" s="155"/>
      <c r="Z22" s="95"/>
      <c r="AA22" s="95"/>
      <c r="AB22" s="155"/>
      <c r="AC22" s="155"/>
      <c r="AD22" s="155"/>
      <c r="AE22" s="155"/>
      <c r="AF22" s="155"/>
      <c r="AG22" s="155"/>
      <c r="AH22" s="155"/>
    </row>
    <row r="23" spans="1:57" ht="21" customHeight="1" thickBot="1">
      <c r="A23" s="130"/>
      <c r="B23" s="135" t="s">
        <v>44</v>
      </c>
      <c r="C23" s="127"/>
      <c r="D23" s="125"/>
      <c r="E23" s="125"/>
      <c r="F23" s="126"/>
      <c r="G23" s="127"/>
      <c r="H23" s="127"/>
      <c r="I23" s="127"/>
      <c r="J23" s="155"/>
      <c r="K23" s="155"/>
      <c r="L23" s="126"/>
      <c r="M23" s="126"/>
      <c r="N23" s="155"/>
      <c r="O23" s="155"/>
      <c r="P23" s="155"/>
      <c r="Q23" s="129"/>
      <c r="R23" s="129"/>
      <c r="S23" s="126"/>
      <c r="T23" s="126"/>
      <c r="U23" s="155"/>
      <c r="V23" s="155"/>
      <c r="W23" s="155"/>
      <c r="X23" s="155"/>
      <c r="Y23" s="155"/>
      <c r="Z23" s="95"/>
      <c r="AA23" s="95"/>
      <c r="AB23" s="155"/>
      <c r="AC23" s="155"/>
      <c r="AD23" s="155"/>
      <c r="AE23" s="155"/>
      <c r="AF23" s="155"/>
      <c r="AG23" s="155"/>
      <c r="AH23" s="155"/>
    </row>
    <row r="24" spans="1:57" ht="21" customHeight="1" thickTop="1" thickBot="1">
      <c r="A24" s="136"/>
      <c r="B24" s="135" t="s">
        <v>43</v>
      </c>
      <c r="C24" s="137" t="s">
        <v>46</v>
      </c>
      <c r="D24" s="138"/>
      <c r="E24" s="138"/>
      <c r="F24" s="139"/>
      <c r="G24" s="140"/>
      <c r="H24" s="141"/>
      <c r="I24" s="129"/>
      <c r="J24" s="142"/>
      <c r="K24" s="129"/>
      <c r="L24" s="129"/>
      <c r="M24" s="95"/>
      <c r="N24" s="143"/>
      <c r="O24" s="129"/>
      <c r="P24" s="129"/>
      <c r="Q24" s="129"/>
      <c r="R24" s="129"/>
      <c r="S24" s="95"/>
      <c r="T24" s="95"/>
      <c r="U24" s="129"/>
      <c r="V24" s="129"/>
      <c r="W24" s="129"/>
      <c r="X24" s="129"/>
      <c r="Y24" s="129"/>
      <c r="Z24" s="95"/>
      <c r="AA24" s="95"/>
      <c r="AB24" s="129"/>
      <c r="AC24" s="129"/>
      <c r="AD24" s="129"/>
      <c r="AE24" s="129"/>
      <c r="AF24" s="129"/>
      <c r="AG24" s="129"/>
      <c r="AH24" s="129"/>
    </row>
    <row r="25" spans="1:57" ht="27" customHeight="1" thickTop="1" thickBot="1">
      <c r="D25" s="5"/>
      <c r="E25" s="37"/>
      <c r="J25" s="3"/>
      <c r="L25" s="5"/>
      <c r="M25" s="5"/>
      <c r="O25" s="5"/>
      <c r="P25" s="5"/>
      <c r="Q25" s="5" t="s">
        <v>37</v>
      </c>
      <c r="S25" s="5"/>
      <c r="T25" s="5"/>
      <c r="V25" s="5"/>
      <c r="W25" s="5"/>
      <c r="Z25" s="5"/>
      <c r="AA25" s="37"/>
      <c r="AC25" s="5"/>
      <c r="AD25" s="5"/>
      <c r="AJ25" s="4" t="s">
        <v>24</v>
      </c>
      <c r="AK25" s="4">
        <v>139</v>
      </c>
    </row>
    <row r="26" spans="1:57" ht="16.5" thickTop="1">
      <c r="B26" s="39" t="s">
        <v>15</v>
      </c>
      <c r="C26" s="40">
        <f t="shared" ref="C26:AG26" si="19">COUNTIF(C8:C18,"M")</f>
        <v>0</v>
      </c>
      <c r="D26" s="40">
        <f t="shared" si="19"/>
        <v>0</v>
      </c>
      <c r="E26" s="40">
        <f t="shared" si="19"/>
        <v>0</v>
      </c>
      <c r="F26" s="40">
        <f t="shared" si="19"/>
        <v>0</v>
      </c>
      <c r="G26" s="40">
        <f t="shared" si="19"/>
        <v>0</v>
      </c>
      <c r="H26" s="40">
        <f t="shared" si="19"/>
        <v>0</v>
      </c>
      <c r="I26" s="40">
        <f t="shared" si="19"/>
        <v>0</v>
      </c>
      <c r="J26" s="40">
        <f t="shared" si="19"/>
        <v>0</v>
      </c>
      <c r="K26" s="40">
        <f t="shared" si="19"/>
        <v>0</v>
      </c>
      <c r="L26" s="40">
        <f t="shared" si="19"/>
        <v>0</v>
      </c>
      <c r="M26" s="40">
        <f t="shared" si="19"/>
        <v>0</v>
      </c>
      <c r="N26" s="40">
        <f t="shared" si="19"/>
        <v>0</v>
      </c>
      <c r="O26" s="40">
        <f t="shared" si="19"/>
        <v>0</v>
      </c>
      <c r="P26" s="40">
        <f t="shared" si="19"/>
        <v>0</v>
      </c>
      <c r="Q26" s="40">
        <f t="shared" si="19"/>
        <v>0</v>
      </c>
      <c r="R26" s="40">
        <f t="shared" si="19"/>
        <v>0</v>
      </c>
      <c r="S26" s="40">
        <f t="shared" si="19"/>
        <v>0</v>
      </c>
      <c r="T26" s="40">
        <f t="shared" si="19"/>
        <v>0</v>
      </c>
      <c r="U26" s="40">
        <f t="shared" si="19"/>
        <v>0</v>
      </c>
      <c r="V26" s="40">
        <f t="shared" si="19"/>
        <v>0</v>
      </c>
      <c r="W26" s="40">
        <f t="shared" si="19"/>
        <v>0</v>
      </c>
      <c r="X26" s="40">
        <f t="shared" si="19"/>
        <v>0</v>
      </c>
      <c r="Y26" s="40">
        <f t="shared" si="19"/>
        <v>0</v>
      </c>
      <c r="Z26" s="40">
        <f t="shared" si="19"/>
        <v>0</v>
      </c>
      <c r="AA26" s="40">
        <f t="shared" si="19"/>
        <v>0</v>
      </c>
      <c r="AB26" s="40">
        <f t="shared" si="19"/>
        <v>0</v>
      </c>
      <c r="AC26" s="40">
        <f t="shared" si="19"/>
        <v>0</v>
      </c>
      <c r="AD26" s="40">
        <f t="shared" si="19"/>
        <v>0</v>
      </c>
      <c r="AE26" s="40">
        <f t="shared" si="19"/>
        <v>0</v>
      </c>
      <c r="AF26" s="40">
        <f t="shared" si="19"/>
        <v>0</v>
      </c>
      <c r="AG26" s="40">
        <f t="shared" si="19"/>
        <v>0</v>
      </c>
      <c r="AH26" s="41">
        <f t="shared" ref="AH26:AH39" si="20">SUM(C26:AG26)</f>
        <v>0</v>
      </c>
    </row>
    <row r="27" spans="1:57">
      <c r="B27" s="42" t="s">
        <v>16</v>
      </c>
      <c r="C27" s="43">
        <f t="shared" ref="C27:AG27" si="21">COUNTIF(C8:C18,"T")</f>
        <v>0</v>
      </c>
      <c r="D27" s="43">
        <f t="shared" si="21"/>
        <v>0</v>
      </c>
      <c r="E27" s="43">
        <f t="shared" si="21"/>
        <v>0</v>
      </c>
      <c r="F27" s="43">
        <f t="shared" si="21"/>
        <v>0</v>
      </c>
      <c r="G27" s="43">
        <f t="shared" si="21"/>
        <v>0</v>
      </c>
      <c r="H27" s="43">
        <f t="shared" si="21"/>
        <v>0</v>
      </c>
      <c r="I27" s="43">
        <f t="shared" si="21"/>
        <v>0</v>
      </c>
      <c r="J27" s="43">
        <f t="shared" si="21"/>
        <v>0</v>
      </c>
      <c r="K27" s="43">
        <f t="shared" si="21"/>
        <v>0</v>
      </c>
      <c r="L27" s="43">
        <f t="shared" si="21"/>
        <v>0</v>
      </c>
      <c r="M27" s="43">
        <f t="shared" si="21"/>
        <v>0</v>
      </c>
      <c r="N27" s="43">
        <f t="shared" si="21"/>
        <v>0</v>
      </c>
      <c r="O27" s="43">
        <f t="shared" si="21"/>
        <v>0</v>
      </c>
      <c r="P27" s="43">
        <f t="shared" si="21"/>
        <v>0</v>
      </c>
      <c r="Q27" s="43">
        <f t="shared" si="21"/>
        <v>0</v>
      </c>
      <c r="R27" s="43">
        <f t="shared" si="21"/>
        <v>0</v>
      </c>
      <c r="S27" s="43">
        <f t="shared" si="21"/>
        <v>0</v>
      </c>
      <c r="T27" s="43">
        <f t="shared" si="21"/>
        <v>0</v>
      </c>
      <c r="U27" s="43">
        <f t="shared" si="21"/>
        <v>0</v>
      </c>
      <c r="V27" s="43">
        <f t="shared" si="21"/>
        <v>0</v>
      </c>
      <c r="W27" s="43">
        <f t="shared" si="21"/>
        <v>0</v>
      </c>
      <c r="X27" s="43">
        <f t="shared" si="21"/>
        <v>0</v>
      </c>
      <c r="Y27" s="43">
        <f t="shared" si="21"/>
        <v>0</v>
      </c>
      <c r="Z27" s="43">
        <f t="shared" si="21"/>
        <v>0</v>
      </c>
      <c r="AA27" s="43">
        <f t="shared" si="21"/>
        <v>0</v>
      </c>
      <c r="AB27" s="43">
        <f t="shared" si="21"/>
        <v>0</v>
      </c>
      <c r="AC27" s="43">
        <f t="shared" si="21"/>
        <v>0</v>
      </c>
      <c r="AD27" s="43">
        <f t="shared" si="21"/>
        <v>0</v>
      </c>
      <c r="AE27" s="43">
        <f t="shared" si="21"/>
        <v>0</v>
      </c>
      <c r="AF27" s="43">
        <f t="shared" si="21"/>
        <v>0</v>
      </c>
      <c r="AG27" s="43">
        <f t="shared" si="21"/>
        <v>0</v>
      </c>
      <c r="AH27" s="44">
        <f t="shared" si="20"/>
        <v>0</v>
      </c>
      <c r="AL27" s="36"/>
    </row>
    <row r="28" spans="1:57" ht="16.5" thickBot="1">
      <c r="B28" s="45" t="s">
        <v>17</v>
      </c>
      <c r="C28" s="46">
        <f t="shared" ref="C28:AG28" si="22">COUNTIF(C8:C18,"N")</f>
        <v>0</v>
      </c>
      <c r="D28" s="46">
        <f t="shared" si="22"/>
        <v>0</v>
      </c>
      <c r="E28" s="46">
        <f t="shared" si="22"/>
        <v>0</v>
      </c>
      <c r="F28" s="46">
        <f t="shared" si="22"/>
        <v>0</v>
      </c>
      <c r="G28" s="46">
        <f t="shared" si="22"/>
        <v>0</v>
      </c>
      <c r="H28" s="46">
        <f t="shared" si="22"/>
        <v>0</v>
      </c>
      <c r="I28" s="46">
        <f t="shared" si="22"/>
        <v>0</v>
      </c>
      <c r="J28" s="46">
        <f t="shared" si="22"/>
        <v>0</v>
      </c>
      <c r="K28" s="46">
        <f t="shared" si="22"/>
        <v>0</v>
      </c>
      <c r="L28" s="46">
        <f t="shared" si="22"/>
        <v>0</v>
      </c>
      <c r="M28" s="46">
        <f t="shared" si="22"/>
        <v>0</v>
      </c>
      <c r="N28" s="46">
        <f t="shared" si="22"/>
        <v>0</v>
      </c>
      <c r="O28" s="46">
        <f t="shared" si="22"/>
        <v>0</v>
      </c>
      <c r="P28" s="46">
        <f t="shared" si="22"/>
        <v>0</v>
      </c>
      <c r="Q28" s="46">
        <f t="shared" si="22"/>
        <v>0</v>
      </c>
      <c r="R28" s="46">
        <f t="shared" si="22"/>
        <v>0</v>
      </c>
      <c r="S28" s="46">
        <f t="shared" si="22"/>
        <v>0</v>
      </c>
      <c r="T28" s="46">
        <f t="shared" si="22"/>
        <v>0</v>
      </c>
      <c r="U28" s="46">
        <f t="shared" si="22"/>
        <v>0</v>
      </c>
      <c r="V28" s="46">
        <f t="shared" si="22"/>
        <v>0</v>
      </c>
      <c r="W28" s="46">
        <f t="shared" si="22"/>
        <v>0</v>
      </c>
      <c r="X28" s="46">
        <f t="shared" si="22"/>
        <v>0</v>
      </c>
      <c r="Y28" s="46">
        <f t="shared" si="22"/>
        <v>0</v>
      </c>
      <c r="Z28" s="46">
        <f t="shared" si="22"/>
        <v>0</v>
      </c>
      <c r="AA28" s="46">
        <f t="shared" si="22"/>
        <v>0</v>
      </c>
      <c r="AB28" s="46">
        <f t="shared" si="22"/>
        <v>0</v>
      </c>
      <c r="AC28" s="46">
        <f t="shared" si="22"/>
        <v>0</v>
      </c>
      <c r="AD28" s="46">
        <f t="shared" si="22"/>
        <v>0</v>
      </c>
      <c r="AE28" s="46">
        <f t="shared" si="22"/>
        <v>0</v>
      </c>
      <c r="AF28" s="46">
        <f t="shared" si="22"/>
        <v>0</v>
      </c>
      <c r="AG28" s="46">
        <f t="shared" si="22"/>
        <v>0</v>
      </c>
      <c r="AH28" s="47">
        <f t="shared" si="20"/>
        <v>0</v>
      </c>
    </row>
    <row r="29" spans="1:57" ht="17.25" thickTop="1" thickBot="1">
      <c r="B29" s="48" t="s">
        <v>51</v>
      </c>
      <c r="C29" s="49">
        <f>COUNTIF(C8:C18,"A")</f>
        <v>0</v>
      </c>
      <c r="D29" s="49">
        <f t="shared" ref="D29:AG29" si="23">COUNTIF(D8:D19,"A")</f>
        <v>0</v>
      </c>
      <c r="E29" s="49">
        <f t="shared" si="23"/>
        <v>0</v>
      </c>
      <c r="F29" s="49">
        <f t="shared" si="23"/>
        <v>1</v>
      </c>
      <c r="G29" s="49">
        <f t="shared" si="23"/>
        <v>1</v>
      </c>
      <c r="H29" s="49">
        <f t="shared" si="23"/>
        <v>0</v>
      </c>
      <c r="I29" s="49">
        <f t="shared" si="23"/>
        <v>0</v>
      </c>
      <c r="J29" s="49">
        <f t="shared" si="23"/>
        <v>1</v>
      </c>
      <c r="K29" s="49">
        <f t="shared" si="23"/>
        <v>1</v>
      </c>
      <c r="L29" s="49">
        <f t="shared" si="23"/>
        <v>1</v>
      </c>
      <c r="M29" s="49">
        <f t="shared" si="23"/>
        <v>1</v>
      </c>
      <c r="N29" s="49">
        <f t="shared" si="23"/>
        <v>1</v>
      </c>
      <c r="O29" s="49">
        <f t="shared" si="23"/>
        <v>0</v>
      </c>
      <c r="P29" s="49">
        <f t="shared" si="23"/>
        <v>0</v>
      </c>
      <c r="Q29" s="49">
        <f t="shared" si="23"/>
        <v>1</v>
      </c>
      <c r="R29" s="49">
        <f t="shared" si="23"/>
        <v>1</v>
      </c>
      <c r="S29" s="49">
        <f t="shared" si="23"/>
        <v>1</v>
      </c>
      <c r="T29" s="49">
        <f t="shared" si="23"/>
        <v>0</v>
      </c>
      <c r="U29" s="49">
        <f t="shared" si="23"/>
        <v>1</v>
      </c>
      <c r="V29" s="49">
        <f t="shared" si="23"/>
        <v>0</v>
      </c>
      <c r="W29" s="49">
        <f t="shared" si="23"/>
        <v>0</v>
      </c>
      <c r="X29" s="49">
        <f t="shared" si="23"/>
        <v>1</v>
      </c>
      <c r="Y29" s="49">
        <f t="shared" si="23"/>
        <v>1</v>
      </c>
      <c r="Z29" s="49">
        <f t="shared" si="23"/>
        <v>1</v>
      </c>
      <c r="AA29" s="49">
        <f t="shared" si="23"/>
        <v>1</v>
      </c>
      <c r="AB29" s="49">
        <f t="shared" si="23"/>
        <v>1</v>
      </c>
      <c r="AC29" s="49">
        <f t="shared" si="23"/>
        <v>0</v>
      </c>
      <c r="AD29" s="49">
        <f t="shared" si="23"/>
        <v>0</v>
      </c>
      <c r="AE29" s="49">
        <f t="shared" si="23"/>
        <v>0</v>
      </c>
      <c r="AF29" s="49">
        <f t="shared" si="23"/>
        <v>0</v>
      </c>
      <c r="AG29" s="49">
        <f t="shared" si="23"/>
        <v>0</v>
      </c>
      <c r="AH29" s="50">
        <f t="shared" si="20"/>
        <v>16</v>
      </c>
      <c r="AI29" s="51"/>
    </row>
    <row r="30" spans="1:57" ht="17.25" thickTop="1" thickBot="1">
      <c r="B30" s="52" t="s">
        <v>48</v>
      </c>
      <c r="C30" s="53">
        <f t="shared" ref="C30:AG30" si="24">COUNTIF(C8:C18,"S")</f>
        <v>0</v>
      </c>
      <c r="D30" s="53">
        <f t="shared" si="24"/>
        <v>0</v>
      </c>
      <c r="E30" s="53">
        <f t="shared" si="24"/>
        <v>0</v>
      </c>
      <c r="F30" s="53">
        <f t="shared" si="24"/>
        <v>0</v>
      </c>
      <c r="G30" s="53">
        <f t="shared" si="24"/>
        <v>0</v>
      </c>
      <c r="H30" s="53">
        <f t="shared" si="24"/>
        <v>0</v>
      </c>
      <c r="I30" s="53">
        <f t="shared" si="24"/>
        <v>0</v>
      </c>
      <c r="J30" s="53">
        <f t="shared" si="24"/>
        <v>0</v>
      </c>
      <c r="K30" s="53">
        <f t="shared" si="24"/>
        <v>0</v>
      </c>
      <c r="L30" s="53">
        <f t="shared" si="24"/>
        <v>0</v>
      </c>
      <c r="M30" s="53">
        <f t="shared" si="24"/>
        <v>0</v>
      </c>
      <c r="N30" s="53">
        <f t="shared" si="24"/>
        <v>0</v>
      </c>
      <c r="O30" s="53">
        <f t="shared" si="24"/>
        <v>0</v>
      </c>
      <c r="P30" s="53">
        <f t="shared" si="24"/>
        <v>0</v>
      </c>
      <c r="Q30" s="53">
        <f t="shared" si="24"/>
        <v>0</v>
      </c>
      <c r="R30" s="53">
        <f t="shared" si="24"/>
        <v>0</v>
      </c>
      <c r="S30" s="53">
        <f t="shared" si="24"/>
        <v>0</v>
      </c>
      <c r="T30" s="53">
        <f t="shared" si="24"/>
        <v>0</v>
      </c>
      <c r="U30" s="53">
        <f t="shared" si="24"/>
        <v>0</v>
      </c>
      <c r="V30" s="53">
        <f t="shared" si="24"/>
        <v>0</v>
      </c>
      <c r="W30" s="53">
        <f t="shared" si="24"/>
        <v>0</v>
      </c>
      <c r="X30" s="53">
        <f t="shared" si="24"/>
        <v>0</v>
      </c>
      <c r="Y30" s="53">
        <f t="shared" si="24"/>
        <v>0</v>
      </c>
      <c r="Z30" s="53">
        <f t="shared" si="24"/>
        <v>0</v>
      </c>
      <c r="AA30" s="53">
        <f t="shared" si="24"/>
        <v>0</v>
      </c>
      <c r="AB30" s="53">
        <f t="shared" si="24"/>
        <v>0</v>
      </c>
      <c r="AC30" s="53">
        <f t="shared" si="24"/>
        <v>0</v>
      </c>
      <c r="AD30" s="53">
        <f t="shared" si="24"/>
        <v>0</v>
      </c>
      <c r="AE30" s="53">
        <f t="shared" si="24"/>
        <v>0</v>
      </c>
      <c r="AF30" s="53">
        <f t="shared" si="24"/>
        <v>0</v>
      </c>
      <c r="AG30" s="53">
        <f t="shared" si="24"/>
        <v>0</v>
      </c>
      <c r="AH30" s="54">
        <f t="shared" si="20"/>
        <v>0</v>
      </c>
      <c r="AI30" s="55"/>
    </row>
    <row r="31" spans="1:57" ht="17.25" thickTop="1" thickBot="1">
      <c r="B31" s="56" t="s">
        <v>47</v>
      </c>
      <c r="C31" s="53">
        <f t="shared" ref="C31:AG31" si="25">COUNTIF(C8:C18,"S1")</f>
        <v>0</v>
      </c>
      <c r="D31" s="53">
        <f t="shared" si="25"/>
        <v>0</v>
      </c>
      <c r="E31" s="53">
        <f t="shared" si="25"/>
        <v>0</v>
      </c>
      <c r="F31" s="53">
        <f t="shared" si="25"/>
        <v>0</v>
      </c>
      <c r="G31" s="53">
        <f t="shared" si="25"/>
        <v>0</v>
      </c>
      <c r="H31" s="53">
        <f t="shared" si="25"/>
        <v>0</v>
      </c>
      <c r="I31" s="53">
        <f t="shared" si="25"/>
        <v>0</v>
      </c>
      <c r="J31" s="53">
        <f t="shared" si="25"/>
        <v>0</v>
      </c>
      <c r="K31" s="53">
        <f t="shared" si="25"/>
        <v>0</v>
      </c>
      <c r="L31" s="53">
        <f t="shared" si="25"/>
        <v>0</v>
      </c>
      <c r="M31" s="53">
        <f t="shared" si="25"/>
        <v>0</v>
      </c>
      <c r="N31" s="53">
        <f t="shared" si="25"/>
        <v>0</v>
      </c>
      <c r="O31" s="53">
        <f t="shared" si="25"/>
        <v>0</v>
      </c>
      <c r="P31" s="53">
        <f t="shared" si="25"/>
        <v>0</v>
      </c>
      <c r="Q31" s="53">
        <f t="shared" si="25"/>
        <v>0</v>
      </c>
      <c r="R31" s="53">
        <f t="shared" si="25"/>
        <v>0</v>
      </c>
      <c r="S31" s="53">
        <f t="shared" si="25"/>
        <v>0</v>
      </c>
      <c r="T31" s="53">
        <f t="shared" si="25"/>
        <v>0</v>
      </c>
      <c r="U31" s="53">
        <f t="shared" si="25"/>
        <v>0</v>
      </c>
      <c r="V31" s="53">
        <f t="shared" si="25"/>
        <v>0</v>
      </c>
      <c r="W31" s="53">
        <f t="shared" si="25"/>
        <v>0</v>
      </c>
      <c r="X31" s="53">
        <f t="shared" si="25"/>
        <v>0</v>
      </c>
      <c r="Y31" s="53">
        <f t="shared" si="25"/>
        <v>0</v>
      </c>
      <c r="Z31" s="53">
        <f t="shared" si="25"/>
        <v>0</v>
      </c>
      <c r="AA31" s="53">
        <f t="shared" si="25"/>
        <v>0</v>
      </c>
      <c r="AB31" s="53">
        <f t="shared" si="25"/>
        <v>0</v>
      </c>
      <c r="AC31" s="53">
        <f t="shared" si="25"/>
        <v>0</v>
      </c>
      <c r="AD31" s="53">
        <f t="shared" si="25"/>
        <v>0</v>
      </c>
      <c r="AE31" s="53">
        <f t="shared" si="25"/>
        <v>0</v>
      </c>
      <c r="AF31" s="53">
        <f t="shared" si="25"/>
        <v>0</v>
      </c>
      <c r="AG31" s="53">
        <f t="shared" si="25"/>
        <v>0</v>
      </c>
      <c r="AH31" s="54">
        <f t="shared" si="20"/>
        <v>0</v>
      </c>
      <c r="AI31" s="55"/>
    </row>
    <row r="32" spans="1:57" ht="17.25" thickTop="1" thickBot="1">
      <c r="B32" s="57" t="s">
        <v>50</v>
      </c>
      <c r="C32" s="58">
        <f t="shared" ref="C32:AG32" si="26">COUNTIF(C8:C18,"E*")</f>
        <v>0</v>
      </c>
      <c r="D32" s="58">
        <f t="shared" si="26"/>
        <v>0</v>
      </c>
      <c r="E32" s="58">
        <f t="shared" si="26"/>
        <v>0</v>
      </c>
      <c r="F32" s="58">
        <f t="shared" si="26"/>
        <v>0</v>
      </c>
      <c r="G32" s="58">
        <f t="shared" si="26"/>
        <v>0</v>
      </c>
      <c r="H32" s="58">
        <f t="shared" si="26"/>
        <v>0</v>
      </c>
      <c r="I32" s="58">
        <f t="shared" si="26"/>
        <v>0</v>
      </c>
      <c r="J32" s="58">
        <f t="shared" si="26"/>
        <v>0</v>
      </c>
      <c r="K32" s="58">
        <f t="shared" si="26"/>
        <v>0</v>
      </c>
      <c r="L32" s="58">
        <f t="shared" si="26"/>
        <v>0</v>
      </c>
      <c r="M32" s="58">
        <f t="shared" si="26"/>
        <v>0</v>
      </c>
      <c r="N32" s="58">
        <f t="shared" si="26"/>
        <v>0</v>
      </c>
      <c r="O32" s="58">
        <f t="shared" si="26"/>
        <v>0</v>
      </c>
      <c r="P32" s="58">
        <f t="shared" si="26"/>
        <v>0</v>
      </c>
      <c r="Q32" s="58">
        <f t="shared" si="26"/>
        <v>0</v>
      </c>
      <c r="R32" s="58">
        <f t="shared" si="26"/>
        <v>0</v>
      </c>
      <c r="S32" s="58">
        <f t="shared" si="26"/>
        <v>0</v>
      </c>
      <c r="T32" s="58">
        <f t="shared" si="26"/>
        <v>0</v>
      </c>
      <c r="U32" s="58">
        <f t="shared" si="26"/>
        <v>0</v>
      </c>
      <c r="V32" s="58">
        <f t="shared" si="26"/>
        <v>0</v>
      </c>
      <c r="W32" s="58">
        <f t="shared" si="26"/>
        <v>0</v>
      </c>
      <c r="X32" s="58">
        <f t="shared" si="26"/>
        <v>0</v>
      </c>
      <c r="Y32" s="58">
        <f t="shared" si="26"/>
        <v>0</v>
      </c>
      <c r="Z32" s="58">
        <f t="shared" si="26"/>
        <v>0</v>
      </c>
      <c r="AA32" s="58">
        <f t="shared" si="26"/>
        <v>0</v>
      </c>
      <c r="AB32" s="58">
        <f t="shared" si="26"/>
        <v>0</v>
      </c>
      <c r="AC32" s="58">
        <f t="shared" si="26"/>
        <v>0</v>
      </c>
      <c r="AD32" s="58">
        <f t="shared" si="26"/>
        <v>0</v>
      </c>
      <c r="AE32" s="58">
        <f t="shared" si="26"/>
        <v>0</v>
      </c>
      <c r="AF32" s="58">
        <f t="shared" si="26"/>
        <v>0</v>
      </c>
      <c r="AG32" s="58">
        <f t="shared" si="26"/>
        <v>0</v>
      </c>
      <c r="AH32" s="59">
        <f t="shared" si="20"/>
        <v>0</v>
      </c>
      <c r="AI32" s="55"/>
      <c r="AM32" s="7"/>
    </row>
    <row r="33" spans="2:40" ht="17.25" thickTop="1" thickBot="1">
      <c r="B33" s="60" t="s">
        <v>49</v>
      </c>
      <c r="C33" s="61">
        <f t="shared" ref="C33:AG33" si="27">COUNTIF(C8:C18,"CC")</f>
        <v>0</v>
      </c>
      <c r="D33" s="61">
        <f t="shared" si="27"/>
        <v>0</v>
      </c>
      <c r="E33" s="61">
        <f t="shared" si="27"/>
        <v>0</v>
      </c>
      <c r="F33" s="61">
        <f t="shared" si="27"/>
        <v>0</v>
      </c>
      <c r="G33" s="61">
        <f t="shared" si="27"/>
        <v>0</v>
      </c>
      <c r="H33" s="61">
        <f t="shared" si="27"/>
        <v>0</v>
      </c>
      <c r="I33" s="61">
        <f t="shared" si="27"/>
        <v>0</v>
      </c>
      <c r="J33" s="61">
        <f t="shared" si="27"/>
        <v>0</v>
      </c>
      <c r="K33" s="61">
        <f t="shared" si="27"/>
        <v>0</v>
      </c>
      <c r="L33" s="61">
        <f t="shared" si="27"/>
        <v>0</v>
      </c>
      <c r="M33" s="61">
        <f t="shared" si="27"/>
        <v>0</v>
      </c>
      <c r="N33" s="61">
        <f t="shared" si="27"/>
        <v>0</v>
      </c>
      <c r="O33" s="61">
        <f t="shared" si="27"/>
        <v>0</v>
      </c>
      <c r="P33" s="61">
        <f t="shared" si="27"/>
        <v>0</v>
      </c>
      <c r="Q33" s="61">
        <f t="shared" si="27"/>
        <v>0</v>
      </c>
      <c r="R33" s="61">
        <f t="shared" si="27"/>
        <v>0</v>
      </c>
      <c r="S33" s="61">
        <f t="shared" si="27"/>
        <v>0</v>
      </c>
      <c r="T33" s="61">
        <f t="shared" si="27"/>
        <v>0</v>
      </c>
      <c r="U33" s="61">
        <f t="shared" si="27"/>
        <v>0</v>
      </c>
      <c r="V33" s="61">
        <f t="shared" si="27"/>
        <v>0</v>
      </c>
      <c r="W33" s="61">
        <f t="shared" si="27"/>
        <v>0</v>
      </c>
      <c r="X33" s="61">
        <f t="shared" si="27"/>
        <v>0</v>
      </c>
      <c r="Y33" s="61">
        <f t="shared" si="27"/>
        <v>0</v>
      </c>
      <c r="Z33" s="61">
        <f t="shared" si="27"/>
        <v>0</v>
      </c>
      <c r="AA33" s="61">
        <f t="shared" si="27"/>
        <v>0</v>
      </c>
      <c r="AB33" s="61">
        <f t="shared" si="27"/>
        <v>0</v>
      </c>
      <c r="AC33" s="61">
        <f t="shared" si="27"/>
        <v>0</v>
      </c>
      <c r="AD33" s="61">
        <f t="shared" si="27"/>
        <v>0</v>
      </c>
      <c r="AE33" s="61">
        <f t="shared" si="27"/>
        <v>0</v>
      </c>
      <c r="AF33" s="61">
        <f t="shared" si="27"/>
        <v>0</v>
      </c>
      <c r="AG33" s="61">
        <f t="shared" si="27"/>
        <v>0</v>
      </c>
      <c r="AH33" s="59">
        <f t="shared" si="20"/>
        <v>0</v>
      </c>
      <c r="AI33" s="55"/>
    </row>
    <row r="34" spans="2:40" ht="17.25" thickTop="1" thickBot="1">
      <c r="B34" s="62" t="s">
        <v>52</v>
      </c>
      <c r="C34" s="63">
        <f t="shared" ref="C34:AG34" si="28">COUNTIF(C11:C21,"N")</f>
        <v>0</v>
      </c>
      <c r="D34" s="63">
        <f t="shared" si="28"/>
        <v>0</v>
      </c>
      <c r="E34" s="63">
        <f t="shared" si="28"/>
        <v>0</v>
      </c>
      <c r="F34" s="63">
        <f t="shared" si="28"/>
        <v>0</v>
      </c>
      <c r="G34" s="63">
        <f t="shared" si="28"/>
        <v>0</v>
      </c>
      <c r="H34" s="63">
        <f t="shared" si="28"/>
        <v>0</v>
      </c>
      <c r="I34" s="63">
        <f t="shared" si="28"/>
        <v>0</v>
      </c>
      <c r="J34" s="63">
        <f t="shared" si="28"/>
        <v>0</v>
      </c>
      <c r="K34" s="63">
        <f t="shared" si="28"/>
        <v>0</v>
      </c>
      <c r="L34" s="63">
        <f t="shared" si="28"/>
        <v>0</v>
      </c>
      <c r="M34" s="63">
        <f t="shared" si="28"/>
        <v>0</v>
      </c>
      <c r="N34" s="63">
        <f t="shared" si="28"/>
        <v>0</v>
      </c>
      <c r="O34" s="63">
        <f t="shared" si="28"/>
        <v>0</v>
      </c>
      <c r="P34" s="63">
        <f t="shared" si="28"/>
        <v>0</v>
      </c>
      <c r="Q34" s="63">
        <f t="shared" si="28"/>
        <v>0</v>
      </c>
      <c r="R34" s="63">
        <f t="shared" si="28"/>
        <v>0</v>
      </c>
      <c r="S34" s="63">
        <f t="shared" si="28"/>
        <v>0</v>
      </c>
      <c r="T34" s="63">
        <f t="shared" si="28"/>
        <v>0</v>
      </c>
      <c r="U34" s="63">
        <f t="shared" si="28"/>
        <v>0</v>
      </c>
      <c r="V34" s="63">
        <f t="shared" si="28"/>
        <v>0</v>
      </c>
      <c r="W34" s="63">
        <f t="shared" si="28"/>
        <v>0</v>
      </c>
      <c r="X34" s="63">
        <f t="shared" si="28"/>
        <v>0</v>
      </c>
      <c r="Y34" s="63">
        <f t="shared" si="28"/>
        <v>0</v>
      </c>
      <c r="Z34" s="63">
        <f t="shared" si="28"/>
        <v>0</v>
      </c>
      <c r="AA34" s="63">
        <f t="shared" si="28"/>
        <v>0</v>
      </c>
      <c r="AB34" s="63">
        <f t="shared" si="28"/>
        <v>0</v>
      </c>
      <c r="AC34" s="63">
        <f t="shared" si="28"/>
        <v>0</v>
      </c>
      <c r="AD34" s="63">
        <f t="shared" si="28"/>
        <v>0</v>
      </c>
      <c r="AE34" s="63">
        <f t="shared" si="28"/>
        <v>0</v>
      </c>
      <c r="AF34" s="63">
        <f t="shared" si="28"/>
        <v>0</v>
      </c>
      <c r="AG34" s="63">
        <f t="shared" si="28"/>
        <v>0</v>
      </c>
      <c r="AH34" s="64">
        <f t="shared" si="20"/>
        <v>0</v>
      </c>
    </row>
    <row r="35" spans="2:40" ht="17.25" thickTop="1" thickBot="1">
      <c r="B35" s="62" t="s">
        <v>53</v>
      </c>
      <c r="C35" s="63">
        <f t="shared" ref="C35:AG35" si="29">COUNTIF(C8:C18,"Di")</f>
        <v>0</v>
      </c>
      <c r="D35" s="63">
        <f t="shared" si="29"/>
        <v>0</v>
      </c>
      <c r="E35" s="63">
        <f t="shared" si="29"/>
        <v>0</v>
      </c>
      <c r="F35" s="63">
        <f t="shared" si="29"/>
        <v>0</v>
      </c>
      <c r="G35" s="63">
        <f t="shared" si="29"/>
        <v>0</v>
      </c>
      <c r="H35" s="63">
        <f t="shared" si="29"/>
        <v>0</v>
      </c>
      <c r="I35" s="63">
        <f t="shared" si="29"/>
        <v>0</v>
      </c>
      <c r="J35" s="63">
        <f t="shared" si="29"/>
        <v>0</v>
      </c>
      <c r="K35" s="63">
        <f t="shared" si="29"/>
        <v>0</v>
      </c>
      <c r="L35" s="63">
        <f t="shared" si="29"/>
        <v>0</v>
      </c>
      <c r="M35" s="63">
        <f t="shared" si="29"/>
        <v>0</v>
      </c>
      <c r="N35" s="63">
        <f t="shared" si="29"/>
        <v>0</v>
      </c>
      <c r="O35" s="63">
        <f t="shared" si="29"/>
        <v>0</v>
      </c>
      <c r="P35" s="63">
        <f t="shared" si="29"/>
        <v>0</v>
      </c>
      <c r="Q35" s="63">
        <f t="shared" si="29"/>
        <v>0</v>
      </c>
      <c r="R35" s="63">
        <f t="shared" si="29"/>
        <v>0</v>
      </c>
      <c r="S35" s="63">
        <f t="shared" si="29"/>
        <v>0</v>
      </c>
      <c r="T35" s="63">
        <f t="shared" si="29"/>
        <v>0</v>
      </c>
      <c r="U35" s="63">
        <f t="shared" si="29"/>
        <v>0</v>
      </c>
      <c r="V35" s="63">
        <f t="shared" si="29"/>
        <v>0</v>
      </c>
      <c r="W35" s="63">
        <f t="shared" si="29"/>
        <v>0</v>
      </c>
      <c r="X35" s="63">
        <f t="shared" si="29"/>
        <v>0</v>
      </c>
      <c r="Y35" s="63">
        <f t="shared" si="29"/>
        <v>0</v>
      </c>
      <c r="Z35" s="63">
        <f t="shared" si="29"/>
        <v>0</v>
      </c>
      <c r="AA35" s="63">
        <f t="shared" si="29"/>
        <v>0</v>
      </c>
      <c r="AB35" s="63">
        <f t="shared" si="29"/>
        <v>0</v>
      </c>
      <c r="AC35" s="63">
        <f t="shared" si="29"/>
        <v>0</v>
      </c>
      <c r="AD35" s="63">
        <f t="shared" si="29"/>
        <v>0</v>
      </c>
      <c r="AE35" s="63">
        <f t="shared" si="29"/>
        <v>0</v>
      </c>
      <c r="AF35" s="63">
        <f t="shared" si="29"/>
        <v>0</v>
      </c>
      <c r="AG35" s="63">
        <f t="shared" si="29"/>
        <v>0</v>
      </c>
      <c r="AH35" s="64">
        <f t="shared" si="20"/>
        <v>0</v>
      </c>
    </row>
    <row r="36" spans="2:40" ht="17.25" thickTop="1" thickBot="1">
      <c r="B36" s="62" t="s">
        <v>55</v>
      </c>
      <c r="C36" s="63">
        <f t="shared" ref="C36:AG36" si="30">COUNTIF(C8:C18,"F")</f>
        <v>0</v>
      </c>
      <c r="D36" s="63">
        <f t="shared" si="30"/>
        <v>0</v>
      </c>
      <c r="E36" s="63">
        <f t="shared" si="30"/>
        <v>0</v>
      </c>
      <c r="F36" s="63">
        <f t="shared" si="30"/>
        <v>0</v>
      </c>
      <c r="G36" s="63">
        <f t="shared" si="30"/>
        <v>0</v>
      </c>
      <c r="H36" s="63">
        <f t="shared" si="30"/>
        <v>1</v>
      </c>
      <c r="I36" s="63">
        <f t="shared" si="30"/>
        <v>0</v>
      </c>
      <c r="J36" s="63">
        <f t="shared" si="30"/>
        <v>0</v>
      </c>
      <c r="K36" s="63">
        <f t="shared" si="30"/>
        <v>0</v>
      </c>
      <c r="L36" s="63">
        <f t="shared" si="30"/>
        <v>0</v>
      </c>
      <c r="M36" s="63">
        <f t="shared" si="30"/>
        <v>0</v>
      </c>
      <c r="N36" s="63">
        <f t="shared" si="30"/>
        <v>0</v>
      </c>
      <c r="O36" s="63">
        <f t="shared" si="30"/>
        <v>0</v>
      </c>
      <c r="P36" s="63">
        <f t="shared" si="30"/>
        <v>1</v>
      </c>
      <c r="Q36" s="63">
        <f t="shared" si="30"/>
        <v>0</v>
      </c>
      <c r="R36" s="63">
        <f t="shared" si="30"/>
        <v>0</v>
      </c>
      <c r="S36" s="63">
        <f t="shared" si="30"/>
        <v>0</v>
      </c>
      <c r="T36" s="63">
        <f t="shared" si="30"/>
        <v>0</v>
      </c>
      <c r="U36" s="63">
        <f t="shared" si="30"/>
        <v>0</v>
      </c>
      <c r="V36" s="63">
        <f t="shared" si="30"/>
        <v>1</v>
      </c>
      <c r="W36" s="63">
        <f t="shared" si="30"/>
        <v>0</v>
      </c>
      <c r="X36" s="63">
        <f t="shared" si="30"/>
        <v>0</v>
      </c>
      <c r="Y36" s="63">
        <f t="shared" si="30"/>
        <v>0</v>
      </c>
      <c r="Z36" s="63">
        <f t="shared" si="30"/>
        <v>0</v>
      </c>
      <c r="AA36" s="63">
        <f t="shared" si="30"/>
        <v>0</v>
      </c>
      <c r="AB36" s="63">
        <f t="shared" si="30"/>
        <v>0</v>
      </c>
      <c r="AC36" s="63">
        <f t="shared" si="30"/>
        <v>1</v>
      </c>
      <c r="AD36" s="63">
        <f t="shared" si="30"/>
        <v>0</v>
      </c>
      <c r="AE36" s="63">
        <f t="shared" si="30"/>
        <v>0</v>
      </c>
      <c r="AF36" s="63">
        <f t="shared" si="30"/>
        <v>0</v>
      </c>
      <c r="AG36" s="63">
        <f t="shared" si="30"/>
        <v>0</v>
      </c>
      <c r="AH36" s="65">
        <f t="shared" si="20"/>
        <v>4</v>
      </c>
    </row>
    <row r="37" spans="2:40" ht="17.25" thickTop="1" thickBot="1">
      <c r="B37" s="62" t="s">
        <v>54</v>
      </c>
      <c r="C37" s="63">
        <f t="shared" ref="C37:AG37" si="31">COUNTIF(C8:C18,"L")</f>
        <v>1</v>
      </c>
      <c r="D37" s="63">
        <f t="shared" si="31"/>
        <v>1</v>
      </c>
      <c r="E37" s="63">
        <f t="shared" si="31"/>
        <v>1</v>
      </c>
      <c r="F37" s="63">
        <f t="shared" si="31"/>
        <v>0</v>
      </c>
      <c r="G37" s="63">
        <f t="shared" si="31"/>
        <v>0</v>
      </c>
      <c r="H37" s="63">
        <f t="shared" si="31"/>
        <v>0</v>
      </c>
      <c r="I37" s="63">
        <f t="shared" si="31"/>
        <v>0</v>
      </c>
      <c r="J37" s="63">
        <f t="shared" si="31"/>
        <v>0</v>
      </c>
      <c r="K37" s="63">
        <f t="shared" si="31"/>
        <v>0</v>
      </c>
      <c r="L37" s="63">
        <f t="shared" si="31"/>
        <v>0</v>
      </c>
      <c r="M37" s="63">
        <f t="shared" si="31"/>
        <v>0</v>
      </c>
      <c r="N37" s="63">
        <f t="shared" si="31"/>
        <v>0</v>
      </c>
      <c r="O37" s="63">
        <f t="shared" si="31"/>
        <v>0</v>
      </c>
      <c r="P37" s="63">
        <f t="shared" si="31"/>
        <v>0</v>
      </c>
      <c r="Q37" s="63">
        <f t="shared" si="31"/>
        <v>0</v>
      </c>
      <c r="R37" s="63">
        <f t="shared" si="31"/>
        <v>0</v>
      </c>
      <c r="S37" s="63">
        <f t="shared" si="31"/>
        <v>0</v>
      </c>
      <c r="T37" s="63">
        <f t="shared" si="31"/>
        <v>0</v>
      </c>
      <c r="U37" s="63">
        <f t="shared" si="31"/>
        <v>0</v>
      </c>
      <c r="V37" s="63">
        <f t="shared" si="31"/>
        <v>0</v>
      </c>
      <c r="W37" s="63">
        <f t="shared" si="31"/>
        <v>0</v>
      </c>
      <c r="X37" s="63">
        <f t="shared" si="31"/>
        <v>0</v>
      </c>
      <c r="Y37" s="63">
        <f t="shared" si="31"/>
        <v>0</v>
      </c>
      <c r="Z37" s="63">
        <f t="shared" si="31"/>
        <v>0</v>
      </c>
      <c r="AA37" s="63">
        <f t="shared" si="31"/>
        <v>0</v>
      </c>
      <c r="AB37" s="63">
        <f t="shared" si="31"/>
        <v>0</v>
      </c>
      <c r="AC37" s="63">
        <f t="shared" si="31"/>
        <v>0</v>
      </c>
      <c r="AD37" s="63">
        <f t="shared" si="31"/>
        <v>0</v>
      </c>
      <c r="AE37" s="63">
        <f t="shared" si="31"/>
        <v>0</v>
      </c>
      <c r="AF37" s="63">
        <f t="shared" si="31"/>
        <v>0</v>
      </c>
      <c r="AG37" s="63">
        <f t="shared" si="31"/>
        <v>0</v>
      </c>
      <c r="AH37" s="64">
        <f t="shared" si="20"/>
        <v>3</v>
      </c>
      <c r="AM37" s="4" t="s">
        <v>68</v>
      </c>
    </row>
    <row r="38" spans="2:40" ht="17.25" thickTop="1" thickBot="1">
      <c r="B38" s="66" t="s">
        <v>56</v>
      </c>
      <c r="C38" s="63">
        <f t="shared" ref="C38:AG38" si="32">COUNTIF(C8:C18,"FR")</f>
        <v>0</v>
      </c>
      <c r="D38" s="63">
        <f t="shared" si="32"/>
        <v>0</v>
      </c>
      <c r="E38" s="63">
        <f t="shared" si="32"/>
        <v>0</v>
      </c>
      <c r="F38" s="63">
        <f t="shared" si="32"/>
        <v>0</v>
      </c>
      <c r="G38" s="63">
        <f t="shared" si="32"/>
        <v>0</v>
      </c>
      <c r="H38" s="63">
        <f t="shared" si="32"/>
        <v>0</v>
      </c>
      <c r="I38" s="63">
        <f t="shared" si="32"/>
        <v>0</v>
      </c>
      <c r="J38" s="63">
        <f t="shared" si="32"/>
        <v>0</v>
      </c>
      <c r="K38" s="63">
        <f t="shared" si="32"/>
        <v>0</v>
      </c>
      <c r="L38" s="63">
        <f t="shared" si="32"/>
        <v>0</v>
      </c>
      <c r="M38" s="63">
        <f t="shared" si="32"/>
        <v>0</v>
      </c>
      <c r="N38" s="63">
        <f t="shared" si="32"/>
        <v>0</v>
      </c>
      <c r="O38" s="63">
        <f t="shared" si="32"/>
        <v>0</v>
      </c>
      <c r="P38" s="63">
        <f t="shared" si="32"/>
        <v>0</v>
      </c>
      <c r="Q38" s="63">
        <f t="shared" si="32"/>
        <v>0</v>
      </c>
      <c r="R38" s="63">
        <f t="shared" si="32"/>
        <v>0</v>
      </c>
      <c r="S38" s="63">
        <f t="shared" si="32"/>
        <v>0</v>
      </c>
      <c r="T38" s="63">
        <f t="shared" si="32"/>
        <v>0</v>
      </c>
      <c r="U38" s="63">
        <f t="shared" si="32"/>
        <v>0</v>
      </c>
      <c r="V38" s="63">
        <f t="shared" si="32"/>
        <v>0</v>
      </c>
      <c r="W38" s="63">
        <f t="shared" si="32"/>
        <v>0</v>
      </c>
      <c r="X38" s="63">
        <f t="shared" si="32"/>
        <v>0</v>
      </c>
      <c r="Y38" s="63">
        <f t="shared" si="32"/>
        <v>0</v>
      </c>
      <c r="Z38" s="63">
        <f t="shared" si="32"/>
        <v>0</v>
      </c>
      <c r="AA38" s="63">
        <f t="shared" si="32"/>
        <v>0</v>
      </c>
      <c r="AB38" s="63">
        <f t="shared" si="32"/>
        <v>0</v>
      </c>
      <c r="AC38" s="63">
        <f t="shared" si="32"/>
        <v>0</v>
      </c>
      <c r="AD38" s="63">
        <f t="shared" si="32"/>
        <v>0</v>
      </c>
      <c r="AE38" s="63">
        <f t="shared" si="32"/>
        <v>0</v>
      </c>
      <c r="AF38" s="63">
        <f t="shared" si="32"/>
        <v>0</v>
      </c>
      <c r="AG38" s="63">
        <f t="shared" si="32"/>
        <v>0</v>
      </c>
      <c r="AH38" s="64">
        <f t="shared" si="20"/>
        <v>0</v>
      </c>
    </row>
    <row r="39" spans="2:40" ht="17.25" thickTop="1" thickBot="1">
      <c r="B39" s="67" t="s">
        <v>28</v>
      </c>
      <c r="C39" s="68">
        <f t="shared" ref="C39:AG39" si="33">COUNTIF(C12:C18,"L")</f>
        <v>0</v>
      </c>
      <c r="D39" s="68">
        <f t="shared" si="33"/>
        <v>0</v>
      </c>
      <c r="E39" s="68">
        <f t="shared" si="33"/>
        <v>0</v>
      </c>
      <c r="F39" s="69">
        <f t="shared" si="33"/>
        <v>0</v>
      </c>
      <c r="G39" s="70">
        <f t="shared" si="33"/>
        <v>0</v>
      </c>
      <c r="H39" s="68">
        <f t="shared" si="33"/>
        <v>0</v>
      </c>
      <c r="I39" s="71">
        <f t="shared" si="33"/>
        <v>0</v>
      </c>
      <c r="J39" s="68">
        <f t="shared" si="33"/>
        <v>0</v>
      </c>
      <c r="K39" s="68">
        <f t="shared" si="33"/>
        <v>0</v>
      </c>
      <c r="L39" s="68">
        <f t="shared" si="33"/>
        <v>0</v>
      </c>
      <c r="M39" s="71">
        <f t="shared" si="33"/>
        <v>0</v>
      </c>
      <c r="N39" s="70">
        <f t="shared" si="33"/>
        <v>0</v>
      </c>
      <c r="O39" s="68">
        <f t="shared" si="33"/>
        <v>0</v>
      </c>
      <c r="P39" s="68">
        <f t="shared" si="33"/>
        <v>0</v>
      </c>
      <c r="Q39" s="68">
        <f t="shared" si="33"/>
        <v>0</v>
      </c>
      <c r="R39" s="68">
        <f t="shared" si="33"/>
        <v>0</v>
      </c>
      <c r="S39" s="68">
        <f t="shared" si="33"/>
        <v>0</v>
      </c>
      <c r="T39" s="71">
        <f t="shared" si="33"/>
        <v>0</v>
      </c>
      <c r="U39" s="70">
        <f t="shared" si="33"/>
        <v>0</v>
      </c>
      <c r="V39" s="68">
        <f t="shared" si="33"/>
        <v>0</v>
      </c>
      <c r="W39" s="68">
        <f t="shared" si="33"/>
        <v>0</v>
      </c>
      <c r="X39" s="68">
        <f t="shared" si="33"/>
        <v>0</v>
      </c>
      <c r="Y39" s="68">
        <f t="shared" si="33"/>
        <v>0</v>
      </c>
      <c r="Z39" s="68">
        <f t="shared" si="33"/>
        <v>0</v>
      </c>
      <c r="AA39" s="71">
        <f t="shared" si="33"/>
        <v>0</v>
      </c>
      <c r="AB39" s="70">
        <f t="shared" si="33"/>
        <v>0</v>
      </c>
      <c r="AC39" s="68">
        <f t="shared" si="33"/>
        <v>0</v>
      </c>
      <c r="AD39" s="68">
        <f t="shared" si="33"/>
        <v>0</v>
      </c>
      <c r="AE39" s="68">
        <f t="shared" si="33"/>
        <v>0</v>
      </c>
      <c r="AF39" s="68">
        <f t="shared" si="33"/>
        <v>0</v>
      </c>
      <c r="AG39" s="68">
        <f t="shared" si="33"/>
        <v>0</v>
      </c>
      <c r="AH39" s="47">
        <f t="shared" si="20"/>
        <v>0</v>
      </c>
    </row>
    <row r="40" spans="2:40" ht="16.5" thickTop="1"/>
    <row r="42" spans="2:40">
      <c r="AN42" s="144"/>
    </row>
  </sheetData>
  <mergeCells count="4">
    <mergeCell ref="AF1:AG1"/>
    <mergeCell ref="AS2:AT2"/>
    <mergeCell ref="AR4:AS4"/>
    <mergeCell ref="BA4:BB4"/>
  </mergeCells>
  <conditionalFormatting sqref="L19 I19:J19 D19 C8:AG18">
    <cfRule type="cellIs" dxfId="2" priority="1" stopIfTrue="1" operator="equal">
      <formula>"M"</formula>
    </cfRule>
    <cfRule type="cellIs" dxfId="1" priority="2" stopIfTrue="1" operator="equal">
      <formula>"T"</formula>
    </cfRule>
    <cfRule type="cellIs" dxfId="0" priority="3" stopIfTrue="1" operator="equal">
      <formula>"N"</formula>
    </cfRule>
  </conditionalFormatting>
  <printOptions horizontalCentered="1" verticalCentered="1" gridLines="1"/>
  <pageMargins left="0.6692913385826772" right="0.47244094488188981" top="0.59055118110236227" bottom="0.15748031496062992" header="0.35433070866141736" footer="0.15748031496062992"/>
  <pageSetup paperSize="9" scale="72" fitToWidth="3" orientation="landscape" horizontalDpi="4294967295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3</vt:i4>
      </vt:variant>
    </vt:vector>
  </HeadingPairs>
  <TitlesOfParts>
    <vt:vector size="4" baseType="lpstr">
      <vt:lpstr>AGO13 (2)</vt:lpstr>
      <vt:lpstr>'AGO13 (2)'!Área_de_Impressão</vt:lpstr>
      <vt:lpstr>'AGO13 (2)'!Base_de_Dados</vt:lpstr>
      <vt:lpstr>'AGO13 (2)'!Criterios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GCC</cp:lastModifiedBy>
  <cp:lastPrinted>2013-02-18T13:22:43Z</cp:lastPrinted>
  <dcterms:created xsi:type="dcterms:W3CDTF">1998-08-27T02:17:48Z</dcterms:created>
  <dcterms:modified xsi:type="dcterms:W3CDTF">2015-02-04T11:04:59Z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83342345</vt:i4>
  </property>
  <property fmtid="{D5CDD505-2E9C-101B-9397-08002B2CF9AE}" pid="3" name="_EmailSubject">
    <vt:lpwstr/>
  </property>
  <property fmtid="{D5CDD505-2E9C-101B-9397-08002B2CF9AE}" pid="4" name="_AuthorEmail">
    <vt:lpwstr>rufina@srsguarda.min-saude.pt</vt:lpwstr>
  </property>
  <property fmtid="{D5CDD505-2E9C-101B-9397-08002B2CF9AE}" pid="5" name="_AuthorEmailDisplayName">
    <vt:lpwstr>rufina</vt:lpwstr>
  </property>
  <property fmtid="{D5CDD505-2E9C-101B-9397-08002B2CF9AE}" pid="6" name="_ReviewingToolsShownOnce">
    <vt:lpwstr/>
  </property>
</Properties>
</file>