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44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 localSheetId="0">#REF!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A1" i="1" l="1"/>
  <c r="K8" i="1"/>
  <c r="N8" i="1" l="1"/>
  <c r="M8" i="1"/>
  <c r="O8" i="1" l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<sst xmlns="http://schemas.openxmlformats.org/spreadsheetml/2006/main" count="19" uniqueCount="19">
  <si>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</si>
  <si>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</si>
  <si>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</si>
  <si>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</si>
  <si>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</si>
  <si>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</si>
  <si>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</si>
  <si>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</si>
  <si>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</si>
  <si>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</si>
  <si>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PAGAMENTO ESPECIAL 2013 - PRESTAÇÕES</t>
  </si>
  <si>
    <t>Volume Negócios 2014</t>
  </si>
  <si>
    <t>Vendas 2014</t>
  </si>
  <si>
    <t>Prestação de Serviços
2014</t>
  </si>
  <si>
    <t>Total 2014</t>
  </si>
  <si>
    <t>Pagamentos  por Conta 2014</t>
  </si>
  <si>
    <t>PEC 2015</t>
  </si>
  <si>
    <t>1ª P 2015</t>
  </si>
  <si>
    <t>2ª P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</si>
</sst>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sz val="9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0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35" fillId="0" borderId="0" xfId="0" applyFont="1"/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42"/>
  <sheetViews>
    <sheetView showGridLines="0" tabSelected="1" topLeftCell="B1" zoomScale="75" zoomScaleNormal="75" workbookViewId="0">
      <selection activeCell="J9" sqref="J9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2014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50" t="s">
        <v>11</v>
      </c>
      <c r="F5" s="51"/>
      <c r="G5" s="51"/>
      <c r="H5" s="46" t="s">
        <v>2</v>
      </c>
      <c r="I5" s="46" t="s">
        <v>3</v>
      </c>
      <c r="J5" s="48" t="s">
        <v>15</v>
      </c>
      <c r="K5" s="48" t="s">
        <v>16</v>
      </c>
      <c r="L5" s="19" t="s">
        <v>10</v>
      </c>
      <c r="M5" s="19"/>
      <c r="N5" s="20"/>
      <c r="O5" s="21"/>
      <c r="P5" s="17"/>
    </row>
    <row r="6" spans="1:16" ht="30" customHeight="1" thickBot="1">
      <c r="C6" s="15"/>
      <c r="D6" s="15"/>
      <c r="E6" s="54" t="s">
        <v>12</v>
      </c>
      <c r="F6" s="56" t="s">
        <v>13</v>
      </c>
      <c r="G6" s="58" t="s">
        <v>14</v>
      </c>
      <c r="H6" s="52"/>
      <c r="I6" s="52"/>
      <c r="J6" s="53"/>
      <c r="K6" s="53"/>
      <c r="L6" s="48" t="s">
        <v>4</v>
      </c>
      <c r="M6" s="22" t="s">
        <v>17</v>
      </c>
      <c r="N6" s="23" t="s">
        <v>18</v>
      </c>
      <c r="O6" s="46" t="s">
        <v>5</v>
      </c>
      <c r="P6" s="17"/>
    </row>
    <row r="7" spans="1:16" ht="30.75" customHeight="1" thickBot="1">
      <c r="C7" s="15"/>
      <c r="D7" s="24" t="s">
        <v>6</v>
      </c>
      <c r="E7" s="55"/>
      <c r="F7" s="57"/>
      <c r="G7" s="59"/>
      <c r="H7" s="47"/>
      <c r="I7" s="47"/>
      <c r="J7" s="49"/>
      <c r="K7" s="49"/>
      <c r="L7" s="49"/>
      <c r="M7" s="25" t="s">
        <v>7</v>
      </c>
      <c r="N7" s="26" t="s">
        <v>8</v>
      </c>
      <c r="O7" s="47"/>
      <c r="P7" s="17"/>
    </row>
    <row r="8" spans="1:16" ht="36.75" customHeight="1" thickBot="1">
      <c r="C8" s="15"/>
      <c r="D8" s="37"/>
      <c r="E8" s="27">
        <v>0</v>
      </c>
      <c r="F8" s="28">
        <v>75000</v>
      </c>
      <c r="G8" s="38">
        <f>+E8+F8</f>
        <v>75000</v>
      </c>
      <c r="H8" s="39">
        <f>+G8*0.01</f>
        <v>750</v>
      </c>
      <c r="I8" s="40">
        <f>IF(H8&lt;1000,1000,IF((1000+0.2*(H8-1000))&gt;70000,70000,(1000+0.2*(H8-1000))))</f>
        <v>1000</v>
      </c>
      <c r="J8" s="41">
        <v>250</v>
      </c>
      <c r="K8" s="40">
        <f>IF(AND(I8&gt;J8,G8&gt;=0),I8-J8,0)</f>
        <v>750</v>
      </c>
      <c r="L8" s="29" t="s">
        <v>9</v>
      </c>
      <c r="M8" s="42">
        <f>IF(+L8="s",+K8/2,K8)</f>
        <v>375</v>
      </c>
      <c r="N8" s="43">
        <f>+IF(+L8="s",+K8/2,0)</f>
        <v>375</v>
      </c>
      <c r="O8" s="44">
        <f>+K8-M8-N8</f>
        <v>0</v>
      </c>
      <c r="P8" s="17"/>
    </row>
    <row r="9" spans="1:16" s="30" customFormat="1" ht="15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45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Nuno</cp:lastModifiedBy>
  <dcterms:created xsi:type="dcterms:W3CDTF">2012-10-29T09:40:42Z</dcterms:created>
  <dcterms:modified xsi:type="dcterms:W3CDTF">2015-02-26T22:07:24Z</dcterms:modified>
</cp:coreProperties>
</file>