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30" windowWidth="1932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A1" i="1" l="1"/>
  <c r="K8" i="1"/>
  <c r="N8" i="1" l="1"/>
  <c r="M8" i="1"/>
  <c r="O8" i="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<sst xmlns="http://schemas.openxmlformats.org/spreadsheetml/2006/main" count="19" uniqueCount="19">
  <si>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</si>
  <si>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</si>
  <si>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</si>
  <si>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</si>
  <si>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</si>
  <si>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</si>
  <si>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</si>
  <si>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</si>
  <si>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</si>
  <si>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</si>
  <si>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Volume Negócios 2014</t>
  </si>
  <si>
    <t>Vendas 2014</t>
  </si>
  <si>
    <t>Prestação de Serviços
2014</t>
  </si>
  <si>
    <t>Total 2014</t>
  </si>
  <si>
    <t>PAGAMENTO ESPECIAL 2015 - PRESTAÇÕES</t>
  </si>
  <si>
    <t>1ª P 2015</t>
  </si>
  <si>
    <t>2ª P 2015</t>
  </si>
  <si>
    <t>PEC 2015</t>
  </si>
  <si>
    <t>Pagamentos  por Conta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</si>
</sst>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b/>
      <sz val="12"/>
      <color rgb="FFFF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5" fillId="0" borderId="9" xfId="1" applyNumberFormat="1" applyFont="1" applyFill="1" applyBorder="1" applyAlignment="1" applyProtection="1">
      <alignment vertical="center"/>
      <protection locked="0"/>
    </xf>
    <xf numFmtId="4" fontId="35" fillId="0" borderId="11" xfId="1" applyNumberFormat="1" applyFont="1" applyFill="1" applyBorder="1" applyAlignment="1" applyProtection="1">
      <alignment vertical="center"/>
      <protection locked="0"/>
    </xf>
    <xf numFmtId="4" fontId="35" fillId="0" borderId="26" xfId="1" applyNumberFormat="1" applyFont="1" applyFill="1" applyBorder="1" applyAlignment="1" applyProtection="1">
      <alignment horizontal="right" vertical="center"/>
    </xf>
    <xf numFmtId="4" fontId="35" fillId="0" borderId="20" xfId="1" applyNumberFormat="1" applyFont="1" applyFill="1" applyBorder="1" applyAlignment="1" applyProtection="1">
      <alignment vertical="center"/>
    </xf>
    <xf numFmtId="4" fontId="35" fillId="0" borderId="21" xfId="1" applyNumberFormat="1" applyFont="1" applyFill="1" applyBorder="1" applyAlignment="1" applyProtection="1">
      <alignment vertical="center"/>
    </xf>
    <xf numFmtId="4" fontId="35" fillId="0" borderId="25" xfId="1" applyNumberFormat="1" applyFont="1" applyFill="1" applyBorder="1" applyAlignment="1" applyProtection="1">
      <alignment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42"/>
  <sheetViews>
    <sheetView showGridLines="0" tabSelected="1" topLeftCell="C1" zoomScale="75" zoomScaleNormal="75" workbookViewId="0">
      <selection activeCell="I12" sqref="I12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2015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9" t="s">
        <v>10</v>
      </c>
      <c r="F5" s="50"/>
      <c r="G5" s="50"/>
      <c r="H5" s="45" t="s">
        <v>2</v>
      </c>
      <c r="I5" s="45" t="s">
        <v>3</v>
      </c>
      <c r="J5" s="47" t="s">
        <v>18</v>
      </c>
      <c r="K5" s="47" t="s">
        <v>17</v>
      </c>
      <c r="L5" s="19" t="s">
        <v>14</v>
      </c>
      <c r="M5" s="19"/>
      <c r="N5" s="20"/>
      <c r="O5" s="21"/>
      <c r="P5" s="17"/>
    </row>
    <row r="6" spans="1:16" ht="30" customHeight="1" thickBot="1">
      <c r="C6" s="15"/>
      <c r="D6" s="15"/>
      <c r="E6" s="53" t="s">
        <v>11</v>
      </c>
      <c r="F6" s="55" t="s">
        <v>12</v>
      </c>
      <c r="G6" s="57" t="s">
        <v>13</v>
      </c>
      <c r="H6" s="51"/>
      <c r="I6" s="51"/>
      <c r="J6" s="52"/>
      <c r="K6" s="52"/>
      <c r="L6" s="47" t="s">
        <v>4</v>
      </c>
      <c r="M6" s="22" t="s">
        <v>15</v>
      </c>
      <c r="N6" s="23" t="s">
        <v>16</v>
      </c>
      <c r="O6" s="45" t="s">
        <v>5</v>
      </c>
      <c r="P6" s="17"/>
    </row>
    <row r="7" spans="1:16" ht="30.75" customHeight="1" thickBot="1">
      <c r="C7" s="15"/>
      <c r="D7" s="24" t="s">
        <v>6</v>
      </c>
      <c r="E7" s="54"/>
      <c r="F7" s="56"/>
      <c r="G7" s="58"/>
      <c r="H7" s="46"/>
      <c r="I7" s="46"/>
      <c r="J7" s="48"/>
      <c r="K7" s="48"/>
      <c r="L7" s="48"/>
      <c r="M7" s="25" t="s">
        <v>7</v>
      </c>
      <c r="N7" s="26" t="s">
        <v>8</v>
      </c>
      <c r="O7" s="46"/>
      <c r="P7" s="17"/>
    </row>
    <row r="8" spans="1:16" ht="51" customHeight="1" thickBot="1">
      <c r="C8" s="15"/>
      <c r="D8" s="37">
        <v>2014</v>
      </c>
      <c r="E8" s="27">
        <v>0</v>
      </c>
      <c r="F8" s="28">
        <v>0</v>
      </c>
      <c r="G8" s="42">
        <f>+E8+F8</f>
        <v>0</v>
      </c>
      <c r="H8" s="43">
        <f>+G8*0.01</f>
        <v>0</v>
      </c>
      <c r="I8" s="44">
        <f>IF(H8&lt;1000,1000,IF((1000+0.2*(H8-1000))&gt;70000,70000,(1000+0.2*(H8-1000))))</f>
        <v>1000</v>
      </c>
      <c r="J8" s="38">
        <v>0</v>
      </c>
      <c r="K8" s="44">
        <f>IF(AND(I8&gt;J8,G8&gt;=0),I8-J8,0)</f>
        <v>1000</v>
      </c>
      <c r="L8" s="29" t="s">
        <v>9</v>
      </c>
      <c r="M8" s="39">
        <f>IF(+L8="s",+K8/2,K8)</f>
        <v>500</v>
      </c>
      <c r="N8" s="40">
        <f>+IF(+L8="s",+K8/2,0)</f>
        <v>500</v>
      </c>
      <c r="O8" s="41">
        <f>+K8-M8-N8</f>
        <v>0</v>
      </c>
      <c r="P8" s="17"/>
    </row>
    <row r="9" spans="1:16" s="30" customFormat="1" ht="51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1" orientation="landscape" cellComments="asDisplayed" r:id="rId1"/>
  <headerFooter alignWithMargins="0">
    <oddHeader>&amp;C&amp;"-,Negrito"&amp;14CALCULO P.E.C. - 2015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Henriques</dc:creator>
  <cp:lastModifiedBy>User</cp:lastModifiedBy>
  <cp:lastPrinted>2015-03-03T15:33:20Z</cp:lastPrinted>
  <dcterms:created xsi:type="dcterms:W3CDTF">2012-10-29T09:40:42Z</dcterms:created>
  <dcterms:modified xsi:type="dcterms:W3CDTF">2015-03-04T14:51:14Z</dcterms:modified>
</cp:coreProperties>
</file>