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comments8.xml" ContentType="application/vnd.openxmlformats-officedocument.spreadsheetml.comments+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drawings/drawing4.xml" ContentType="application/vnd.openxmlformats-officedocument.drawing+xml"/>
  <Override PartName="/xl/comments6.xml" ContentType="application/vnd.openxmlformats-officedocument.spreadsheetml.comments+xml"/>
  <Override PartName="/xl/drawings/drawing17.xml" ContentType="application/vnd.openxmlformats-officedocument.drawing+xml"/>
  <Default Extension="rels" ContentType="application/vnd.openxmlformats-package.relationships+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comments4.xml" ContentType="application/vnd.openxmlformats-officedocument.spreadsheetml.comments+xml"/>
  <Override PartName="/xl/drawings/drawing15.xml" ContentType="application/vnd.openxmlformats-officedocument.drawing+xml"/>
  <Override PartName="/xl/comments18.xml" ContentType="application/vnd.openxmlformats-officedocument.spreadsheetml.comments+xml"/>
  <Override PartName="/xl/worksheets/sheet3.xml" ContentType="application/vnd.openxmlformats-officedocument.spreadsheetml.worksheet+xml"/>
  <Override PartName="/xl/comments2.xml" ContentType="application/vnd.openxmlformats-officedocument.spreadsheetml.comments+xml"/>
  <Override PartName="/xl/drawings/drawing13.xml" ContentType="application/vnd.openxmlformats-officedocument.drawing+xml"/>
  <Override PartName="/xl/comments16.xml" ContentType="application/vnd.openxmlformats-officedocument.spreadsheetml.comments+xml"/>
  <Override PartName="/xl/comments25.xml" ContentType="application/vnd.openxmlformats-officedocument.spreadsheetml.comments+xml"/>
  <Override PartName="/xl/worksheets/sheet1.xml" ContentType="application/vnd.openxmlformats-officedocument.spreadsheetml.worksheet+xml"/>
  <Override PartName="/xl/drawings/drawing11.xml" ContentType="application/vnd.openxmlformats-officedocument.drawing+xml"/>
  <Override PartName="/xl/comments14.xml" ContentType="application/vnd.openxmlformats-officedocument.spreadsheetml.comments+xml"/>
  <Override PartName="/xl/comments23.xml" ContentType="application/vnd.openxmlformats-officedocument.spreadsheetml.comments+xml"/>
  <Override PartName="/xl/worksheets/sheet29.xml" ContentType="application/vnd.openxmlformats-officedocument.spreadsheetml.worksheet+xml"/>
  <Override PartName="/xl/sharedStrings.xml" ContentType="application/vnd.openxmlformats-officedocument.spreadsheetml.sharedStrings+xml"/>
  <Override PartName="/xl/comments12.xml" ContentType="application/vnd.openxmlformats-officedocument.spreadsheetml.comments+xml"/>
  <Override PartName="/xl/comments21.xml" ContentType="application/vnd.openxmlformats-officedocument.spreadsheetml.comment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comments10.xml" ContentType="application/vnd.openxmlformats-officedocument.spreadsheetml.comments+xml"/>
  <Override PartName="/xl/comments11.xml" ContentType="application/vnd.openxmlformats-officedocument.spreadsheetml.comments+xml"/>
  <Override PartName="/xl/comments20.xml" ContentType="application/vnd.openxmlformats-officedocument.spreadsheetml.comments+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drawings/drawing7.xml" ContentType="application/vnd.openxmlformats-officedocument.drawing+xml"/>
  <Override PartName="/xl/comments9.xml" ContentType="application/vnd.openxmlformats-officedocument.spreadsheetml.comments+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drawings/drawing5.xml" ContentType="application/vnd.openxmlformats-officedocument.drawing+xml"/>
  <Override PartName="/xl/comments7.xml" ContentType="application/vnd.openxmlformats-officedocument.spreadsheetml.comments+xml"/>
  <Override PartName="/xl/drawings/drawing18.xml" ContentType="application/vnd.openxmlformats-officedocument.drawing+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xl/comments5.xml" ContentType="application/vnd.openxmlformats-officedocument.spreadsheetml.comments+xml"/>
  <Override PartName="/xl/drawings/drawing16.xml" ContentType="application/vnd.openxmlformats-officedocument.drawing+xml"/>
  <Override PartName="/xl/comments19.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omments3.xml" ContentType="application/vnd.openxmlformats-officedocument.spreadsheetml.comments+xml"/>
  <Override PartName="/xl/drawings/drawing14.xml" ContentType="application/vnd.openxmlformats-officedocument.drawing+xml"/>
  <Override PartName="/xl/comments17.xml" ContentType="application/vnd.openxmlformats-officedocument.spreadsheetml.comments+xml"/>
  <Default Extension="vml" ContentType="application/vnd.openxmlformats-officedocument.vmlDrawing"/>
  <Override PartName="/xl/comments1.xml" ContentType="application/vnd.openxmlformats-officedocument.spreadsheetml.comments+xml"/>
  <Override PartName="/xl/drawings/drawing12.xml" ContentType="application/vnd.openxmlformats-officedocument.drawing+xml"/>
  <Override PartName="/xl/comments15.xml" ContentType="application/vnd.openxmlformats-officedocument.spreadsheetml.comments+xml"/>
  <Override PartName="/xl/comments24.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drawings/drawing10.xml" ContentType="application/vnd.openxmlformats-officedocument.drawing+xml"/>
  <Override PartName="/xl/comments13.xml" ContentType="application/vnd.openxmlformats-officedocument.spreadsheetml.comments+xml"/>
  <Override PartName="/xl/comments2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2370" yWindow="1740" windowWidth="12990" windowHeight="9195" tabRatio="828" activeTab="1"/>
  </bookViews>
  <sheets>
    <sheet name="Capa" sheetId="1" r:id="rId1"/>
    <sheet name="Página 1" sheetId="2" r:id="rId2"/>
    <sheet name="Página 2" sheetId="3" r:id="rId3"/>
    <sheet name="Página 3" sheetId="4" r:id="rId4"/>
    <sheet name="Página 4" sheetId="5" r:id="rId5"/>
    <sheet name="Página 5" sheetId="6" r:id="rId6"/>
    <sheet name="Página 6" sheetId="7" r:id="rId7"/>
    <sheet name="Página 7" sheetId="8" r:id="rId8"/>
    <sheet name="Página 8" sheetId="9" r:id="rId9"/>
    <sheet name="Página 9" sheetId="10" r:id="rId10"/>
    <sheet name="Página 10" sheetId="11" r:id="rId11"/>
    <sheet name="PRESSUPOSTOS" sheetId="12" r:id="rId12"/>
    <sheet name="VENDAS PROD. ACAB." sheetId="13" r:id="rId13"/>
    <sheet name="VENDAS DE MERC." sheetId="14" r:id="rId14"/>
    <sheet name="C.M.V.M.C." sheetId="15" r:id="rId15"/>
    <sheet name="CUSTO DAS MERC." sheetId="16" r:id="rId16"/>
    <sheet name="Justificação  CMV" sheetId="17" r:id="rId17"/>
    <sheet name="PREST. SERV." sheetId="18" r:id="rId18"/>
    <sheet name="Justificação Prestação Serv." sheetId="19" r:id="rId19"/>
    <sheet name="F.S.E. E PROV." sheetId="20" r:id="rId20"/>
    <sheet name="Justificação FSEe P" sheetId="21" r:id="rId21"/>
    <sheet name="C.C.P." sheetId="22" r:id="rId22"/>
    <sheet name="Justificação Custos Pessoal" sheetId="23" r:id="rId23"/>
    <sheet name="DESC.INVEST." sheetId="24" r:id="rId24"/>
    <sheet name="Justificação  do Investimento" sheetId="25" r:id="rId25"/>
    <sheet name="PLANO INV." sheetId="26" r:id="rId26"/>
    <sheet name="INV. FUNDO DE MANEIO" sheetId="27" r:id="rId27"/>
    <sheet name="FINANCIAMENTO" sheetId="28" r:id="rId28"/>
    <sheet name="PLANO FINAN." sheetId="29" r:id="rId29"/>
    <sheet name="Justificação Financiamento" sheetId="30" r:id="rId30"/>
    <sheet name="CASH-FLOW" sheetId="31" r:id="rId31"/>
    <sheet name="ESTADO" sheetId="32" r:id="rId32"/>
    <sheet name="DEM. RESULTADOS" sheetId="33" r:id="rId33"/>
    <sheet name="BALANÇO" sheetId="34" r:id="rId34"/>
  </sheets>
  <definedNames>
    <definedName name="\a">PRESSUPOSTOS!$ED$4</definedName>
    <definedName name="\g">PRESSUPOSTOS!$ED$32</definedName>
    <definedName name="\p">PRESSUPOSTOS!$ED$34</definedName>
    <definedName name="_BAL1">PRESSUPOSTOS!$O$37:$W$88</definedName>
    <definedName name="_Regression_Int" localSheetId="11" hidden="1">1</definedName>
    <definedName name="ANACOBFIN">PRESSUPOSTOS!$I$437:$I$440</definedName>
    <definedName name="_xlnm.Print_Area" localSheetId="33">BALANÇO!$A$1:$H$62</definedName>
    <definedName name="_xlnm.Print_Area" localSheetId="21">C.C.P.!$A$1:$H$42</definedName>
    <definedName name="_xlnm.Print_Area" localSheetId="14">C.M.V.M.C.!$A$1:$H$39</definedName>
    <definedName name="_xlnm.Print_Area" localSheetId="30">'CASH-FLOW'!$A$1:$I$39</definedName>
    <definedName name="_xlnm.Print_Area" localSheetId="15">'CUSTO DAS MERC.'!$A$1:$H$33</definedName>
    <definedName name="_xlnm.Print_Area" localSheetId="32">'DEM. RESULTADOS'!$A$1:$H$31</definedName>
    <definedName name="_xlnm.Print_Area" localSheetId="23">DESC.INVEST.!$A$1:$C$36</definedName>
    <definedName name="_xlnm.Print_Area" localSheetId="31">ESTADO!$A$1:$H$47</definedName>
    <definedName name="_xlnm.Print_Area" localSheetId="19">'F.S.E. E PROV.'!$A$1:$H$27</definedName>
    <definedName name="_xlnm.Print_Area" localSheetId="27">FINANCIAMENTO!$A$1:$H$44</definedName>
    <definedName name="_xlnm.Print_Area" localSheetId="26">'INV. FUNDO DE MANEIO'!$A$1:$H$25</definedName>
    <definedName name="_xlnm.Print_Area" localSheetId="28">'PLANO FINAN.'!$A$1:$H$22</definedName>
    <definedName name="_xlnm.Print_Area" localSheetId="25">'PLANO INV.'!$A$1:$H$77</definedName>
    <definedName name="_xlnm.Print_Area" localSheetId="11">PRESSUPOSTOS!$A$1:$H$34</definedName>
    <definedName name="_xlnm.Print_Area" localSheetId="17">'PREST. SERV.'!$A$1:$H$39</definedName>
    <definedName name="_xlnm.Print_Area" localSheetId="13">'VENDAS DE MERC.'!$A$1:$H$57</definedName>
    <definedName name="_xlnm.Print_Area" localSheetId="12">'VENDAS PROD. ACAB.'!$A$1:$H$58</definedName>
    <definedName name="AUXIL">PRESSUPOSTOS!$I$403:$I$433</definedName>
    <definedName name="CFLOW">PRESSUPOSTOS!$A$402:$I$402</definedName>
    <definedName name="DRES">PRESSUPOSTOS!$O$3:$W$34</definedName>
    <definedName name="FSE">PRESSUPOSTOS!$A$244:$I$306</definedName>
    <definedName name="FUNFIN">PRESSUPOSTOS!$A$307:$I$370</definedName>
    <definedName name="INVEST">PRESSUPOSTOS!$A$57:$I$134</definedName>
    <definedName name="MENU">PRESSUPOSTOS!$ED$6:$ER$6</definedName>
    <definedName name="MENU2">PRESSUPOSTOS!$EE$10:$EF$10</definedName>
    <definedName name="MENU3">PRESSUPOSTOS!$EL$10:$EM$10</definedName>
    <definedName name="MENU4">PRESSUPOSTOS!$EP$10:$ET$10</definedName>
    <definedName name="MENU5">PRESSUPOSTOS!$ED$16:$EQ$16</definedName>
    <definedName name="MENU6">PRESSUPOSTOS!$ED$25:$EE$25</definedName>
    <definedName name="MERCAD">PRESSUPOSTOS!$I$160:$I$213</definedName>
    <definedName name="MOAF1">PRESSUPOSTOS!$O$93:$W$134</definedName>
    <definedName name="Print_Area_MI" localSheetId="11">PRESSUPOSTOS!#REF!</definedName>
    <definedName name="PRODUCAO">PRESSUPOSTOS!#REF!</definedName>
    <definedName name="PROV">PRESSUPOSTOS!$A$214:$I$243</definedName>
    <definedName name="SUPOST">PRESSUPOSTOS!$A$3:$I$54</definedName>
    <definedName name="_xlnm.Print_Titles" localSheetId="11">PRESSUPOSTOS!$A:$H,PRESSUPOSTOS!$3:$6</definedName>
    <definedName name="VARFUNC">PRESSUPOSTOS!#REF!</definedName>
  </definedNames>
  <calcPr calcId="125725" iterate="1"/>
</workbook>
</file>

<file path=xl/calcChain.xml><?xml version="1.0" encoding="utf-8"?>
<calcChain xmlns="http://schemas.openxmlformats.org/spreadsheetml/2006/main">
  <c r="D3" i="34"/>
  <c r="E3"/>
  <c r="F3"/>
  <c r="G3"/>
  <c r="H3"/>
  <c r="D35"/>
  <c r="E35"/>
  <c r="F35"/>
  <c r="G35"/>
  <c r="H35"/>
  <c r="D39"/>
  <c r="E39" s="1"/>
  <c r="F39" s="1"/>
  <c r="G39" s="1"/>
  <c r="H39" s="1"/>
  <c r="D40"/>
  <c r="E40" s="1"/>
  <c r="F40" s="1"/>
  <c r="G40" s="1"/>
  <c r="H40" s="1"/>
  <c r="D41"/>
  <c r="D49"/>
  <c r="E49" s="1"/>
  <c r="D3" i="22"/>
  <c r="E3"/>
  <c r="F3"/>
  <c r="G3"/>
  <c r="H3"/>
  <c r="E7"/>
  <c r="F7" s="1"/>
  <c r="E8"/>
  <c r="F8" s="1"/>
  <c r="G8" s="1"/>
  <c r="H8" s="1"/>
  <c r="E11"/>
  <c r="F11" s="1"/>
  <c r="E12"/>
  <c r="F12" s="1"/>
  <c r="E13"/>
  <c r="F13" s="1"/>
  <c r="E14"/>
  <c r="F14" s="1"/>
  <c r="E15"/>
  <c r="F15" s="1"/>
  <c r="E16"/>
  <c r="F16" s="1"/>
  <c r="E17"/>
  <c r="F17" s="1"/>
  <c r="E18"/>
  <c r="F18" s="1"/>
  <c r="E19"/>
  <c r="F19" s="1"/>
  <c r="E20"/>
  <c r="F20" s="1"/>
  <c r="E21"/>
  <c r="F21" s="1"/>
  <c r="E22"/>
  <c r="F22" s="1"/>
  <c r="E23"/>
  <c r="F23" s="1"/>
  <c r="D24"/>
  <c r="A26"/>
  <c r="D26"/>
  <c r="E26"/>
  <c r="A27"/>
  <c r="D27"/>
  <c r="E27"/>
  <c r="A28"/>
  <c r="D28"/>
  <c r="E28"/>
  <c r="A29"/>
  <c r="D29"/>
  <c r="E29"/>
  <c r="A30"/>
  <c r="D30"/>
  <c r="E30"/>
  <c r="A31"/>
  <c r="D31"/>
  <c r="E31"/>
  <c r="A32"/>
  <c r="D32"/>
  <c r="E32"/>
  <c r="A33"/>
  <c r="D33"/>
  <c r="E33"/>
  <c r="A34"/>
  <c r="D34"/>
  <c r="E34"/>
  <c r="A35"/>
  <c r="D35"/>
  <c r="E35"/>
  <c r="A36"/>
  <c r="D36"/>
  <c r="E36"/>
  <c r="A37"/>
  <c r="D37"/>
  <c r="E37"/>
  <c r="A38"/>
  <c r="D38"/>
  <c r="E38"/>
  <c r="D3" i="15"/>
  <c r="E3"/>
  <c r="F3"/>
  <c r="G3"/>
  <c r="H3"/>
  <c r="A6"/>
  <c r="A7"/>
  <c r="A8"/>
  <c r="A19" s="1"/>
  <c r="A9"/>
  <c r="A20" s="1"/>
  <c r="A10"/>
  <c r="A21" s="1"/>
  <c r="A11"/>
  <c r="A22" s="1"/>
  <c r="A12"/>
  <c r="A23" s="1"/>
  <c r="A13"/>
  <c r="A24" s="1"/>
  <c r="A17"/>
  <c r="A18"/>
  <c r="D3" i="31"/>
  <c r="E3"/>
  <c r="F3"/>
  <c r="G3"/>
  <c r="H3"/>
  <c r="C14"/>
  <c r="F14"/>
  <c r="G14"/>
  <c r="H14"/>
  <c r="C15"/>
  <c r="C17" s="1"/>
  <c r="C25" s="1"/>
  <c r="D3" i="16"/>
  <c r="E3"/>
  <c r="F3"/>
  <c r="G3"/>
  <c r="H3"/>
  <c r="A6"/>
  <c r="A7"/>
  <c r="A18" s="1"/>
  <c r="A8"/>
  <c r="A9"/>
  <c r="A20" s="1"/>
  <c r="A10"/>
  <c r="A21" s="1"/>
  <c r="A11"/>
  <c r="A22" s="1"/>
  <c r="A12"/>
  <c r="A13"/>
  <c r="A24" s="1"/>
  <c r="A17"/>
  <c r="A19"/>
  <c r="A23"/>
  <c r="D3" i="33"/>
  <c r="E3"/>
  <c r="F3"/>
  <c r="G3"/>
  <c r="H3"/>
  <c r="A7" i="24"/>
  <c r="A8" s="1"/>
  <c r="A9" s="1"/>
  <c r="A10" s="1"/>
  <c r="A11" s="1"/>
  <c r="A12" s="1"/>
  <c r="A13" s="1"/>
  <c r="A14" s="1"/>
  <c r="A15" s="1"/>
  <c r="A16" s="1"/>
  <c r="A17" s="1"/>
  <c r="A18" s="1"/>
  <c r="A19" s="1"/>
  <c r="A20" s="1"/>
  <c r="A21" s="1"/>
  <c r="A22" s="1"/>
  <c r="A23" s="1"/>
  <c r="A24" s="1"/>
  <c r="A25" s="1"/>
  <c r="A26" s="1"/>
  <c r="A27" s="1"/>
  <c r="A28" s="1"/>
  <c r="A29" s="1"/>
  <c r="A30" s="1"/>
  <c r="A31" s="1"/>
  <c r="A32" s="1"/>
  <c r="A33" s="1"/>
  <c r="A34" s="1"/>
  <c r="A35" s="1"/>
  <c r="C36"/>
  <c r="D3" i="32"/>
  <c r="E3"/>
  <c r="F3"/>
  <c r="G3"/>
  <c r="H3"/>
  <c r="D7"/>
  <c r="E8"/>
  <c r="E7" s="1"/>
  <c r="E9"/>
  <c r="F9" s="1"/>
  <c r="G9" s="1"/>
  <c r="H9" s="1"/>
  <c r="E11"/>
  <c r="F11" s="1"/>
  <c r="E12"/>
  <c r="F12" s="1"/>
  <c r="G12" s="1"/>
  <c r="H12" s="1"/>
  <c r="E13"/>
  <c r="F13" s="1"/>
  <c r="G13" s="1"/>
  <c r="H13" s="1"/>
  <c r="D26"/>
  <c r="C42"/>
  <c r="C46" s="1"/>
  <c r="F28" i="31" s="1"/>
  <c r="D3" i="20"/>
  <c r="E3"/>
  <c r="F3"/>
  <c r="G3"/>
  <c r="H3"/>
  <c r="D6"/>
  <c r="E6"/>
  <c r="F6"/>
  <c r="G6" s="1"/>
  <c r="D7"/>
  <c r="E7"/>
  <c r="F7" s="1"/>
  <c r="D8"/>
  <c r="E8"/>
  <c r="D9"/>
  <c r="E9"/>
  <c r="F9" s="1"/>
  <c r="G9" s="1"/>
  <c r="H9" s="1"/>
  <c r="D10"/>
  <c r="E10"/>
  <c r="F10" s="1"/>
  <c r="G10" s="1"/>
  <c r="H10" s="1"/>
  <c r="D11"/>
  <c r="E11"/>
  <c r="F11" s="1"/>
  <c r="G11" s="1"/>
  <c r="H11" s="1"/>
  <c r="D12"/>
  <c r="E12"/>
  <c r="F12" s="1"/>
  <c r="G12" s="1"/>
  <c r="H12" s="1"/>
  <c r="D13"/>
  <c r="E13"/>
  <c r="F13" s="1"/>
  <c r="G13" s="1"/>
  <c r="H13" s="1"/>
  <c r="D14"/>
  <c r="E14"/>
  <c r="F14"/>
  <c r="G14" s="1"/>
  <c r="H14" s="1"/>
  <c r="D15"/>
  <c r="E15"/>
  <c r="F15" s="1"/>
  <c r="G15" s="1"/>
  <c r="H15" s="1"/>
  <c r="D16"/>
  <c r="E16"/>
  <c r="F16" s="1"/>
  <c r="G16" s="1"/>
  <c r="H16" s="1"/>
  <c r="D4" i="28"/>
  <c r="E4"/>
  <c r="F4"/>
  <c r="G4"/>
  <c r="H4"/>
  <c r="E7"/>
  <c r="F7" s="1"/>
  <c r="G7" s="1"/>
  <c r="H7" s="1"/>
  <c r="E9"/>
  <c r="F9" s="1"/>
  <c r="G9" s="1"/>
  <c r="H9" s="1"/>
  <c r="D17"/>
  <c r="G17" s="1"/>
  <c r="D18" s="1"/>
  <c r="H17"/>
  <c r="H3" i="27"/>
  <c r="D6" i="29"/>
  <c r="E6"/>
  <c r="F6"/>
  <c r="G6"/>
  <c r="H6"/>
  <c r="D3" i="26"/>
  <c r="D3" i="27" s="1"/>
  <c r="E3" i="26"/>
  <c r="E3" i="27" s="1"/>
  <c r="F3" i="26"/>
  <c r="F4" i="13" s="1"/>
  <c r="G3" i="26"/>
  <c r="G3" i="27" s="1"/>
  <c r="H3" i="26"/>
  <c r="H27" s="1"/>
  <c r="D10"/>
  <c r="E10"/>
  <c r="E29" s="1"/>
  <c r="D22"/>
  <c r="D23" s="1"/>
  <c r="E22"/>
  <c r="E23" s="1"/>
  <c r="E14" i="31" s="1"/>
  <c r="E27" i="26"/>
  <c r="C29"/>
  <c r="D29"/>
  <c r="F29"/>
  <c r="C30"/>
  <c r="C32" s="1"/>
  <c r="E30"/>
  <c r="C31"/>
  <c r="D36"/>
  <c r="E36"/>
  <c r="F36"/>
  <c r="G36"/>
  <c r="H36"/>
  <c r="A38"/>
  <c r="A39"/>
  <c r="A40"/>
  <c r="A41"/>
  <c r="A43"/>
  <c r="A44"/>
  <c r="A45"/>
  <c r="A46"/>
  <c r="A47"/>
  <c r="A48"/>
  <c r="A49"/>
  <c r="A50"/>
  <c r="A51"/>
  <c r="A52"/>
  <c r="A53"/>
  <c r="D58"/>
  <c r="E58"/>
  <c r="F58"/>
  <c r="G58"/>
  <c r="H58"/>
  <c r="A60"/>
  <c r="A61"/>
  <c r="J61"/>
  <c r="A62"/>
  <c r="J62"/>
  <c r="A63"/>
  <c r="K63"/>
  <c r="F41" s="1"/>
  <c r="A65"/>
  <c r="A66"/>
  <c r="K66"/>
  <c r="D44" s="1"/>
  <c r="D66" s="1"/>
  <c r="A67"/>
  <c r="K67"/>
  <c r="G45" s="1"/>
  <c r="A68"/>
  <c r="K68"/>
  <c r="D46" s="1"/>
  <c r="D68" s="1"/>
  <c r="A69"/>
  <c r="K69"/>
  <c r="G47" s="1"/>
  <c r="A70"/>
  <c r="K70"/>
  <c r="D48" s="1"/>
  <c r="D70" s="1"/>
  <c r="A71"/>
  <c r="K71"/>
  <c r="G49" s="1"/>
  <c r="A72"/>
  <c r="K72"/>
  <c r="D50" s="1"/>
  <c r="D72" s="1"/>
  <c r="A73"/>
  <c r="K73"/>
  <c r="G51" s="1"/>
  <c r="A74"/>
  <c r="K74"/>
  <c r="D52" s="1"/>
  <c r="D74" s="1"/>
  <c r="A75"/>
  <c r="K75"/>
  <c r="G53" s="1"/>
  <c r="CJ6" i="12"/>
  <c r="CK6"/>
  <c r="CL6"/>
  <c r="CM6"/>
  <c r="CN6"/>
  <c r="CX6"/>
  <c r="CY6"/>
  <c r="CZ6"/>
  <c r="DA6"/>
  <c r="DB6"/>
  <c r="AJ8"/>
  <c r="D3" i="29" s="1"/>
  <c r="D3" i="14" s="1"/>
  <c r="AK8" i="12"/>
  <c r="E3" i="29" s="1"/>
  <c r="E3" i="14" s="1"/>
  <c r="AL8" i="12"/>
  <c r="F3" i="29" s="1"/>
  <c r="AM8" i="12"/>
  <c r="G3" i="29" s="1"/>
  <c r="AN8" i="12"/>
  <c r="H3" i="29" s="1"/>
  <c r="H3" i="14" s="1"/>
  <c r="CX10" i="12"/>
  <c r="CY10"/>
  <c r="CZ10"/>
  <c r="DA10"/>
  <c r="DB10"/>
  <c r="F11"/>
  <c r="G11" s="1"/>
  <c r="H11" s="1"/>
  <c r="CX11"/>
  <c r="CY11"/>
  <c r="CZ11"/>
  <c r="DA11"/>
  <c r="DB11"/>
  <c r="CC12"/>
  <c r="CD12"/>
  <c r="CX12"/>
  <c r="CY12"/>
  <c r="CZ12"/>
  <c r="DA12"/>
  <c r="DB12"/>
  <c r="E13"/>
  <c r="F13"/>
  <c r="G13" s="1"/>
  <c r="H13" s="1"/>
  <c r="CX13"/>
  <c r="CY13"/>
  <c r="CZ13"/>
  <c r="DA13"/>
  <c r="DB13"/>
  <c r="E14"/>
  <c r="F14" s="1"/>
  <c r="G14" s="1"/>
  <c r="H14" s="1"/>
  <c r="AJ14"/>
  <c r="CC10" s="1"/>
  <c r="AK14"/>
  <c r="AL14"/>
  <c r="AM14"/>
  <c r="AN14"/>
  <c r="E15"/>
  <c r="F15"/>
  <c r="G15" s="1"/>
  <c r="H15" s="1"/>
  <c r="AJ15"/>
  <c r="CC11" s="1"/>
  <c r="AK15"/>
  <c r="AL15"/>
  <c r="AM15"/>
  <c r="AN15"/>
  <c r="CX15"/>
  <c r="CY15"/>
  <c r="CZ15"/>
  <c r="DA15"/>
  <c r="DB15"/>
  <c r="E17"/>
  <c r="F17" s="1"/>
  <c r="G17" s="1"/>
  <c r="H17" s="1"/>
  <c r="AJ17"/>
  <c r="CC13" s="1"/>
  <c r="AK17"/>
  <c r="AL17"/>
  <c r="AM17"/>
  <c r="AN17"/>
  <c r="E18"/>
  <c r="F18" s="1"/>
  <c r="G18" s="1"/>
  <c r="H18" s="1"/>
  <c r="AJ18"/>
  <c r="CC14" s="1"/>
  <c r="AK18"/>
  <c r="AL18"/>
  <c r="AM18"/>
  <c r="AN18"/>
  <c r="E19"/>
  <c r="F19" s="1"/>
  <c r="G19" s="1"/>
  <c r="H19" s="1"/>
  <c r="AJ19"/>
  <c r="CC15" s="1"/>
  <c r="AK19"/>
  <c r="AL19"/>
  <c r="AM19"/>
  <c r="AN19"/>
  <c r="E20"/>
  <c r="F20" s="1"/>
  <c r="AJ20"/>
  <c r="CC16" s="1"/>
  <c r="AK20"/>
  <c r="AL20"/>
  <c r="AM20"/>
  <c r="AN20"/>
  <c r="AJ21"/>
  <c r="CC17" s="1"/>
  <c r="AK21"/>
  <c r="AL21"/>
  <c r="AM21"/>
  <c r="AN21"/>
  <c r="CX21"/>
  <c r="CY21"/>
  <c r="CZ21"/>
  <c r="DA21"/>
  <c r="DB21"/>
  <c r="E22"/>
  <c r="F22"/>
  <c r="G22" s="1"/>
  <c r="H22" s="1"/>
  <c r="CJ22"/>
  <c r="CK22"/>
  <c r="CL22"/>
  <c r="CM22"/>
  <c r="CN22"/>
  <c r="E23"/>
  <c r="F23" s="1"/>
  <c r="G23" s="1"/>
  <c r="H23" s="1"/>
  <c r="AJ24"/>
  <c r="AK24"/>
  <c r="AL24"/>
  <c r="AM24"/>
  <c r="AN24"/>
  <c r="CX24"/>
  <c r="CY24"/>
  <c r="CZ24"/>
  <c r="DA24"/>
  <c r="DB24"/>
  <c r="AJ25"/>
  <c r="CC21" s="1"/>
  <c r="AK25"/>
  <c r="AL25"/>
  <c r="AM25"/>
  <c r="AN25"/>
  <c r="CJ25"/>
  <c r="CK25"/>
  <c r="CL25"/>
  <c r="CM25"/>
  <c r="CN25"/>
  <c r="CX25"/>
  <c r="CY25"/>
  <c r="CZ25"/>
  <c r="DA25"/>
  <c r="DB25"/>
  <c r="AJ26"/>
  <c r="CC22" s="1"/>
  <c r="AK26"/>
  <c r="AL26"/>
  <c r="AM26"/>
  <c r="AN26"/>
  <c r="CX27"/>
  <c r="CY27"/>
  <c r="CZ27"/>
  <c r="DA27"/>
  <c r="DB27"/>
  <c r="E28"/>
  <c r="F28"/>
  <c r="CX28"/>
  <c r="CY28"/>
  <c r="CZ28"/>
  <c r="DA28"/>
  <c r="DB28"/>
  <c r="E29"/>
  <c r="AJ30"/>
  <c r="AK30"/>
  <c r="AL30"/>
  <c r="AM30"/>
  <c r="AN30"/>
  <c r="CX31"/>
  <c r="CX37" s="1"/>
  <c r="CY31"/>
  <c r="CZ31"/>
  <c r="CZ37" s="1"/>
  <c r="DA31"/>
  <c r="DB31"/>
  <c r="CX32"/>
  <c r="CY32"/>
  <c r="CZ32"/>
  <c r="DA32"/>
  <c r="DA37" s="1"/>
  <c r="DB32"/>
  <c r="G33"/>
  <c r="H33" s="1"/>
  <c r="CX33"/>
  <c r="CY33"/>
  <c r="CZ33"/>
  <c r="DA33"/>
  <c r="DB33"/>
  <c r="CC34"/>
  <c r="CD34"/>
  <c r="CF34"/>
  <c r="CG34"/>
  <c r="CX34"/>
  <c r="CY34"/>
  <c r="CZ34"/>
  <c r="DA34"/>
  <c r="DB34"/>
  <c r="CD35"/>
  <c r="CF35"/>
  <c r="CX35"/>
  <c r="CY35"/>
  <c r="CZ35"/>
  <c r="DA35"/>
  <c r="DB35"/>
  <c r="CD36"/>
  <c r="CD37"/>
  <c r="DB37"/>
  <c r="CD38"/>
  <c r="CD39"/>
  <c r="CD40"/>
  <c r="CX40"/>
  <c r="CX54" s="1"/>
  <c r="CY40"/>
  <c r="CY54" s="1"/>
  <c r="CZ40"/>
  <c r="DA40"/>
  <c r="DA54" s="1"/>
  <c r="DB40"/>
  <c r="DB54" s="1"/>
  <c r="CD41"/>
  <c r="CD42"/>
  <c r="CD43"/>
  <c r="CX43"/>
  <c r="CY43"/>
  <c r="CZ43"/>
  <c r="DA43"/>
  <c r="DB43"/>
  <c r="CD44"/>
  <c r="CX44"/>
  <c r="CY44"/>
  <c r="CZ44"/>
  <c r="DA44"/>
  <c r="DB44"/>
  <c r="CD45"/>
  <c r="CX45"/>
  <c r="CY45"/>
  <c r="CZ45"/>
  <c r="DA45"/>
  <c r="DB45"/>
  <c r="CD46"/>
  <c r="CD47"/>
  <c r="CD48"/>
  <c r="CX48"/>
  <c r="CY48"/>
  <c r="CZ48"/>
  <c r="DA48"/>
  <c r="DB48"/>
  <c r="CD49"/>
  <c r="CX49"/>
  <c r="CY49"/>
  <c r="CZ49"/>
  <c r="DA49"/>
  <c r="DB49"/>
  <c r="CD50"/>
  <c r="CX50"/>
  <c r="CY50"/>
  <c r="CZ50"/>
  <c r="DA50"/>
  <c r="DB50"/>
  <c r="CX51"/>
  <c r="CY51"/>
  <c r="CZ51"/>
  <c r="DA51"/>
  <c r="DB51"/>
  <c r="CX53"/>
  <c r="CY53"/>
  <c r="CZ53"/>
  <c r="DA53"/>
  <c r="DB53"/>
  <c r="CZ54"/>
  <c r="CZ61" s="1"/>
  <c r="D3" i="18"/>
  <c r="E3"/>
  <c r="F3"/>
  <c r="G3"/>
  <c r="H3"/>
  <c r="D7"/>
  <c r="E7"/>
  <c r="F7"/>
  <c r="G7" s="1"/>
  <c r="D8"/>
  <c r="E8"/>
  <c r="F8" s="1"/>
  <c r="G8" s="1"/>
  <c r="H8" s="1"/>
  <c r="D9"/>
  <c r="E9"/>
  <c r="F9" s="1"/>
  <c r="G9" s="1"/>
  <c r="H9" s="1"/>
  <c r="D10"/>
  <c r="E10"/>
  <c r="F10" s="1"/>
  <c r="G10" s="1"/>
  <c r="H10" s="1"/>
  <c r="D11"/>
  <c r="E11"/>
  <c r="F11" s="1"/>
  <c r="G11" s="1"/>
  <c r="H11" s="1"/>
  <c r="D12"/>
  <c r="E12"/>
  <c r="F12" s="1"/>
  <c r="G12" s="1"/>
  <c r="H12" s="1"/>
  <c r="D13"/>
  <c r="E13"/>
  <c r="F13" s="1"/>
  <c r="G13" s="1"/>
  <c r="H13" s="1"/>
  <c r="D14"/>
  <c r="E14"/>
  <c r="F14" s="1"/>
  <c r="G14" s="1"/>
  <c r="H14" s="1"/>
  <c r="D15"/>
  <c r="E15"/>
  <c r="F15"/>
  <c r="G15" s="1"/>
  <c r="H15" s="1"/>
  <c r="A19"/>
  <c r="A20"/>
  <c r="A21"/>
  <c r="A22"/>
  <c r="A23"/>
  <c r="A24"/>
  <c r="A25"/>
  <c r="A26"/>
  <c r="A27"/>
  <c r="D39"/>
  <c r="D11" i="33" s="1"/>
  <c r="E39" i="18"/>
  <c r="E11" i="33" s="1"/>
  <c r="F39" i="18"/>
  <c r="F11" i="33" s="1"/>
  <c r="G39" i="18"/>
  <c r="G11" i="33" s="1"/>
  <c r="H39" i="18"/>
  <c r="H11" i="33" s="1"/>
  <c r="F3" i="14"/>
  <c r="G3"/>
  <c r="E5"/>
  <c r="F5"/>
  <c r="G5" s="1"/>
  <c r="E6"/>
  <c r="F6"/>
  <c r="G6" s="1"/>
  <c r="E7"/>
  <c r="F7"/>
  <c r="G7" s="1"/>
  <c r="E8"/>
  <c r="F8"/>
  <c r="G8" s="1"/>
  <c r="E9"/>
  <c r="F9"/>
  <c r="G9" s="1"/>
  <c r="E10"/>
  <c r="F10"/>
  <c r="G10" s="1"/>
  <c r="E11"/>
  <c r="F11"/>
  <c r="G11" s="1"/>
  <c r="E12"/>
  <c r="F12"/>
  <c r="G12" s="1"/>
  <c r="A16"/>
  <c r="A17"/>
  <c r="A18"/>
  <c r="A19"/>
  <c r="A20"/>
  <c r="A21"/>
  <c r="A22"/>
  <c r="A23"/>
  <c r="A27"/>
  <c r="D27"/>
  <c r="E27" s="1"/>
  <c r="A28"/>
  <c r="D28"/>
  <c r="E28" s="1"/>
  <c r="A29"/>
  <c r="A40" s="1"/>
  <c r="D29"/>
  <c r="E29" s="1"/>
  <c r="A30"/>
  <c r="D30"/>
  <c r="E30" s="1"/>
  <c r="A31"/>
  <c r="D31"/>
  <c r="E31" s="1"/>
  <c r="A32"/>
  <c r="D32"/>
  <c r="E32" s="1"/>
  <c r="A33"/>
  <c r="A44" s="1"/>
  <c r="D33"/>
  <c r="D54" s="1"/>
  <c r="D12" i="16" s="1"/>
  <c r="D23" s="1"/>
  <c r="A34" i="14"/>
  <c r="D34"/>
  <c r="E34" s="1"/>
  <c r="A38"/>
  <c r="A39"/>
  <c r="A41"/>
  <c r="A42"/>
  <c r="A43"/>
  <c r="A45"/>
  <c r="A48"/>
  <c r="D48"/>
  <c r="D6" i="16" s="1"/>
  <c r="A49" i="14"/>
  <c r="D49"/>
  <c r="D7" i="16" s="1"/>
  <c r="D18" s="1"/>
  <c r="A50" i="14"/>
  <c r="D50"/>
  <c r="D8" i="16" s="1"/>
  <c r="D19" s="1"/>
  <c r="A51" i="14"/>
  <c r="D51"/>
  <c r="D9" i="16" s="1"/>
  <c r="D20" s="1"/>
  <c r="A52" i="14"/>
  <c r="D52"/>
  <c r="D10" i="16" s="1"/>
  <c r="D21" s="1"/>
  <c r="A53" i="14"/>
  <c r="D53"/>
  <c r="D11" i="16" s="1"/>
  <c r="D22" s="1"/>
  <c r="D4" i="13"/>
  <c r="E4"/>
  <c r="G4"/>
  <c r="H4"/>
  <c r="E6"/>
  <c r="F6" s="1"/>
  <c r="E7"/>
  <c r="F7" s="1"/>
  <c r="G7" s="1"/>
  <c r="E8"/>
  <c r="E9"/>
  <c r="F9" s="1"/>
  <c r="E10"/>
  <c r="E11"/>
  <c r="F11" s="1"/>
  <c r="E12"/>
  <c r="E13"/>
  <c r="F13" s="1"/>
  <c r="A17"/>
  <c r="A18"/>
  <c r="A19"/>
  <c r="A20"/>
  <c r="A21"/>
  <c r="A22"/>
  <c r="A23"/>
  <c r="A24"/>
  <c r="A28"/>
  <c r="D28"/>
  <c r="E28"/>
  <c r="F28" s="1"/>
  <c r="G28" s="1"/>
  <c r="H28" s="1"/>
  <c r="A29"/>
  <c r="A40" s="1"/>
  <c r="D29"/>
  <c r="E29" s="1"/>
  <c r="F29" s="1"/>
  <c r="G29" s="1"/>
  <c r="H29" s="1"/>
  <c r="A30"/>
  <c r="A41" s="1"/>
  <c r="D30"/>
  <c r="E30"/>
  <c r="F30" s="1"/>
  <c r="G30" s="1"/>
  <c r="H30" s="1"/>
  <c r="A31"/>
  <c r="A42" s="1"/>
  <c r="D31"/>
  <c r="D52" s="1"/>
  <c r="D9" i="15" s="1"/>
  <c r="D20" s="1"/>
  <c r="A32" i="13"/>
  <c r="D32"/>
  <c r="E32"/>
  <c r="F32" s="1"/>
  <c r="G32" s="1"/>
  <c r="H32" s="1"/>
  <c r="A33"/>
  <c r="A44" s="1"/>
  <c r="D33"/>
  <c r="E33" s="1"/>
  <c r="F33" s="1"/>
  <c r="G33" s="1"/>
  <c r="H33" s="1"/>
  <c r="A34"/>
  <c r="A45" s="1"/>
  <c r="D34"/>
  <c r="E34"/>
  <c r="F34" s="1"/>
  <c r="G34" s="1"/>
  <c r="H34" s="1"/>
  <c r="A35"/>
  <c r="A46" s="1"/>
  <c r="D35"/>
  <c r="D56" s="1"/>
  <c r="D13" i="15" s="1"/>
  <c r="D24" s="1"/>
  <c r="A39" i="13"/>
  <c r="A43"/>
  <c r="A49"/>
  <c r="D49"/>
  <c r="D6" i="15" s="1"/>
  <c r="E49" i="13"/>
  <c r="E6" i="15" s="1"/>
  <c r="A50" i="13"/>
  <c r="D50"/>
  <c r="D7" i="15" s="1"/>
  <c r="D18" s="1"/>
  <c r="A51" i="13"/>
  <c r="D51"/>
  <c r="D8" i="15" s="1"/>
  <c r="D19" s="1"/>
  <c r="A52" i="13"/>
  <c r="A53"/>
  <c r="D53"/>
  <c r="D10" i="15" s="1"/>
  <c r="D21" s="1"/>
  <c r="A54" i="13"/>
  <c r="A55"/>
  <c r="D55"/>
  <c r="D12" i="15" s="1"/>
  <c r="D23" s="1"/>
  <c r="A56" i="13"/>
  <c r="DB55" i="12" l="1"/>
  <c r="DB58" s="1"/>
  <c r="DB61"/>
  <c r="CX55"/>
  <c r="CX58" s="1"/>
  <c r="CX61"/>
  <c r="E35" i="13"/>
  <c r="F35" s="1"/>
  <c r="G35" s="1"/>
  <c r="H35" s="1"/>
  <c r="E31"/>
  <c r="F31" s="1"/>
  <c r="G31" s="1"/>
  <c r="H31" s="1"/>
  <c r="E46" i="26"/>
  <c r="CY37" i="12"/>
  <c r="AL23"/>
  <c r="E52" i="26"/>
  <c r="G44"/>
  <c r="E53" i="13"/>
  <c r="E10" i="15" s="1"/>
  <c r="E21" s="1"/>
  <c r="D54" i="13"/>
  <c r="D11" i="15" s="1"/>
  <c r="D22" s="1"/>
  <c r="E50" i="13"/>
  <c r="E7" i="15" s="1"/>
  <c r="E18" s="1"/>
  <c r="D55" i="14"/>
  <c r="D13" i="16" s="1"/>
  <c r="D24" s="1"/>
  <c r="E50" i="26"/>
  <c r="E18" i="20"/>
  <c r="E19" i="33" s="1"/>
  <c r="CK20" i="12" s="1"/>
  <c r="CZ55"/>
  <c r="CZ58" s="1"/>
  <c r="E48" i="26"/>
  <c r="D39" i="22"/>
  <c r="D32" i="32" s="1"/>
  <c r="D35" s="1"/>
  <c r="D16" i="18"/>
  <c r="D8" i="33" s="1"/>
  <c r="CJ12" i="12" s="1"/>
  <c r="AM23"/>
  <c r="AN13"/>
  <c r="AJ13"/>
  <c r="G52" i="26"/>
  <c r="G50"/>
  <c r="G48"/>
  <c r="G46"/>
  <c r="F8" i="20"/>
  <c r="G8" s="1"/>
  <c r="H8" s="1"/>
  <c r="E55" i="13"/>
  <c r="E12" i="15" s="1"/>
  <c r="E23" s="1"/>
  <c r="E51" i="13"/>
  <c r="AN23" i="12"/>
  <c r="AJ23"/>
  <c r="AK13"/>
  <c r="D18" i="20"/>
  <c r="AM13" i="12"/>
  <c r="F49" i="13"/>
  <c r="E16" i="18"/>
  <c r="E8" i="33" s="1"/>
  <c r="CK12" i="12" s="1"/>
  <c r="CD53"/>
  <c r="CE34"/>
  <c r="AK23"/>
  <c r="AL13"/>
  <c r="AL11" s="1"/>
  <c r="AL33" s="1"/>
  <c r="E20" i="27"/>
  <c r="E39" i="22"/>
  <c r="F52" i="13"/>
  <c r="F9" i="15" s="1"/>
  <c r="F20" s="1"/>
  <c r="G9" i="13"/>
  <c r="E53" i="14"/>
  <c r="E11" i="16" s="1"/>
  <c r="E22" s="1"/>
  <c r="F32" i="14"/>
  <c r="F28"/>
  <c r="E49"/>
  <c r="E7" i="16" s="1"/>
  <c r="E18" s="1"/>
  <c r="H12" i="14"/>
  <c r="H8"/>
  <c r="G20" i="12"/>
  <c r="AM11"/>
  <c r="AM33" s="1"/>
  <c r="CC9"/>
  <c r="E74" i="26"/>
  <c r="CE16" i="12" s="1"/>
  <c r="CD16" s="1"/>
  <c r="E72" i="26"/>
  <c r="E70"/>
  <c r="CE15" i="12" s="1"/>
  <c r="CD15" s="1"/>
  <c r="E68" i="26"/>
  <c r="CE13" i="12" s="1"/>
  <c r="CD13" s="1"/>
  <c r="H7" i="13"/>
  <c r="G50"/>
  <c r="G7" i="15" s="1"/>
  <c r="G18" s="1"/>
  <c r="F29" i="14"/>
  <c r="E50"/>
  <c r="E8" i="16" s="1"/>
  <c r="E19" s="1"/>
  <c r="H7" i="14"/>
  <c r="DA61" i="12"/>
  <c r="DA55"/>
  <c r="DA58" s="1"/>
  <c r="G11" i="13"/>
  <c r="F54"/>
  <c r="F11" i="15" s="1"/>
  <c r="F22" s="1"/>
  <c r="F31" i="14"/>
  <c r="E52"/>
  <c r="E10" i="16" s="1"/>
  <c r="E21" s="1"/>
  <c r="F27" i="14"/>
  <c r="E48"/>
  <c r="H11"/>
  <c r="H9"/>
  <c r="H5"/>
  <c r="E8" i="15"/>
  <c r="E19" s="1"/>
  <c r="H7" i="18"/>
  <c r="H16" s="1"/>
  <c r="H8" i="33" s="1"/>
  <c r="CN12" i="12" s="1"/>
  <c r="G16" i="18"/>
  <c r="G8" i="33" s="1"/>
  <c r="CM12" i="12" s="1"/>
  <c r="AK11"/>
  <c r="AK33" s="1"/>
  <c r="G13" i="13"/>
  <c r="F56"/>
  <c r="F13" i="15" s="1"/>
  <c r="F24" s="1"/>
  <c r="F6"/>
  <c r="F34" i="14"/>
  <c r="E55"/>
  <c r="E13" i="16" s="1"/>
  <c r="E24" s="1"/>
  <c r="E51" i="14"/>
  <c r="E9" i="16" s="1"/>
  <c r="E20" s="1"/>
  <c r="F30" i="14"/>
  <c r="H10"/>
  <c r="H6"/>
  <c r="CY55" i="12"/>
  <c r="CY58" s="1"/>
  <c r="CY61"/>
  <c r="D14" i="16"/>
  <c r="D26" s="1"/>
  <c r="D17"/>
  <c r="D25" s="1"/>
  <c r="D30" s="1"/>
  <c r="D17" i="15"/>
  <c r="D25" s="1"/>
  <c r="D30" s="1"/>
  <c r="D14"/>
  <c r="D26" s="1"/>
  <c r="H6" i="20"/>
  <c r="G21" i="22"/>
  <c r="F36"/>
  <c r="G17"/>
  <c r="F32"/>
  <c r="G13"/>
  <c r="F28"/>
  <c r="G7"/>
  <c r="D58" i="13"/>
  <c r="E56"/>
  <c r="E13" i="15" s="1"/>
  <c r="E24" s="1"/>
  <c r="E54" i="13"/>
  <c r="E11" i="15" s="1"/>
  <c r="E22" s="1"/>
  <c r="E52" i="13"/>
  <c r="E9" i="15" s="1"/>
  <c r="E20" s="1"/>
  <c r="F50" i="13"/>
  <c r="F7" i="15" s="1"/>
  <c r="F18" s="1"/>
  <c r="F12" i="13"/>
  <c r="F10"/>
  <c r="F8"/>
  <c r="G6"/>
  <c r="D57" i="14"/>
  <c r="E33"/>
  <c r="F16" i="18"/>
  <c r="F8" i="33" s="1"/>
  <c r="CL12" i="12" s="1"/>
  <c r="CC20"/>
  <c r="CC19" s="1"/>
  <c r="F44" i="26"/>
  <c r="K62"/>
  <c r="K61"/>
  <c r="G54"/>
  <c r="H53"/>
  <c r="D53"/>
  <c r="D75" s="1"/>
  <c r="F52"/>
  <c r="F74" s="1"/>
  <c r="H51"/>
  <c r="D51"/>
  <c r="D73" s="1"/>
  <c r="F50"/>
  <c r="F72" s="1"/>
  <c r="H49"/>
  <c r="D49"/>
  <c r="D71" s="1"/>
  <c r="F48"/>
  <c r="F70" s="1"/>
  <c r="H47"/>
  <c r="D47"/>
  <c r="D69" s="1"/>
  <c r="F46"/>
  <c r="F68" s="1"/>
  <c r="H45"/>
  <c r="D45"/>
  <c r="E44"/>
  <c r="H41"/>
  <c r="D30"/>
  <c r="G27"/>
  <c r="E17" i="15"/>
  <c r="E14"/>
  <c r="E26" s="1"/>
  <c r="G22" i="22"/>
  <c r="F37"/>
  <c r="G18"/>
  <c r="F33"/>
  <c r="G14"/>
  <c r="F29"/>
  <c r="E53" i="26"/>
  <c r="E51"/>
  <c r="E73" s="1"/>
  <c r="E49"/>
  <c r="E47"/>
  <c r="E69" s="1"/>
  <c r="CE14" i="12" s="1"/>
  <c r="CD14" s="1"/>
  <c r="E45" i="26"/>
  <c r="D41"/>
  <c r="D63" s="1"/>
  <c r="F3" i="27"/>
  <c r="F27" i="26"/>
  <c r="G18" i="28"/>
  <c r="E18"/>
  <c r="F18" i="20"/>
  <c r="G7"/>
  <c r="H7" s="1"/>
  <c r="D20" i="27"/>
  <c r="D19" i="33"/>
  <c r="CJ20" i="12" s="1"/>
  <c r="G23" i="22"/>
  <c r="F38"/>
  <c r="G19"/>
  <c r="F34"/>
  <c r="G15"/>
  <c r="F30"/>
  <c r="G11"/>
  <c r="F24"/>
  <c r="F26"/>
  <c r="F49" i="34"/>
  <c r="F29" i="12"/>
  <c r="G28"/>
  <c r="F53" i="26"/>
  <c r="H52"/>
  <c r="F51"/>
  <c r="H50"/>
  <c r="F49"/>
  <c r="H48"/>
  <c r="F47"/>
  <c r="H46"/>
  <c r="F45"/>
  <c r="H44"/>
  <c r="E41"/>
  <c r="D27"/>
  <c r="D6" i="34"/>
  <c r="D14" i="31"/>
  <c r="G11" i="32"/>
  <c r="F30" i="26"/>
  <c r="E60" i="34"/>
  <c r="E41" i="22"/>
  <c r="E42" s="1"/>
  <c r="E20" i="33" s="1"/>
  <c r="CK21" i="12" s="1"/>
  <c r="E32" i="32"/>
  <c r="G20" i="22"/>
  <c r="F35"/>
  <c r="G16"/>
  <c r="F31"/>
  <c r="G12"/>
  <c r="F27"/>
  <c r="G41" i="26"/>
  <c r="F8" i="32"/>
  <c r="D41" i="22"/>
  <c r="D42" s="1"/>
  <c r="D20" i="33" s="1"/>
  <c r="CJ21" i="12" s="1"/>
  <c r="D60" i="34"/>
  <c r="C44" i="32"/>
  <c r="D34"/>
  <c r="E24" i="22"/>
  <c r="AJ11" i="12" l="1"/>
  <c r="AJ33" s="1"/>
  <c r="F39" i="22"/>
  <c r="F32" i="32" s="1"/>
  <c r="G74" i="26"/>
  <c r="H74" s="1"/>
  <c r="AN11" i="12"/>
  <c r="AN33" s="1"/>
  <c r="F60" i="34"/>
  <c r="G8" i="32"/>
  <c r="F7"/>
  <c r="E34"/>
  <c r="E35"/>
  <c r="G30" i="22"/>
  <c r="H15"/>
  <c r="H30" s="1"/>
  <c r="G38"/>
  <c r="H23"/>
  <c r="H38" s="1"/>
  <c r="F19" i="33"/>
  <c r="CL20" i="12" s="1"/>
  <c r="F20" i="27"/>
  <c r="H12" i="22"/>
  <c r="H27" s="1"/>
  <c r="G27"/>
  <c r="H20"/>
  <c r="H35" s="1"/>
  <c r="G35"/>
  <c r="E6" i="34"/>
  <c r="G49"/>
  <c r="H14" i="22"/>
  <c r="H29" s="1"/>
  <c r="G29"/>
  <c r="H22"/>
  <c r="H37" s="1"/>
  <c r="G37"/>
  <c r="E54" i="26"/>
  <c r="E66"/>
  <c r="F54"/>
  <c r="F33" i="14"/>
  <c r="E54"/>
  <c r="E12" i="16" s="1"/>
  <c r="E23" s="1"/>
  <c r="G8" i="13"/>
  <c r="F51"/>
  <c r="F8" i="15" s="1"/>
  <c r="F19" s="1"/>
  <c r="E28" i="16"/>
  <c r="D11" i="34"/>
  <c r="CX19" i="12" s="1"/>
  <c r="D11" i="27"/>
  <c r="F55" i="14"/>
  <c r="F13" i="16" s="1"/>
  <c r="F24" s="1"/>
  <c r="G34" i="14"/>
  <c r="H13" i="13"/>
  <c r="H56" s="1"/>
  <c r="H13" i="15" s="1"/>
  <c r="H24" s="1"/>
  <c r="G56" i="13"/>
  <c r="G13" i="15" s="1"/>
  <c r="G24" s="1"/>
  <c r="G27" i="14"/>
  <c r="F48"/>
  <c r="H11" i="13"/>
  <c r="H54" s="1"/>
  <c r="H11" i="15" s="1"/>
  <c r="H22" s="1"/>
  <c r="G54" i="13"/>
  <c r="G11" i="15" s="1"/>
  <c r="G22" s="1"/>
  <c r="G29" i="14"/>
  <c r="F50"/>
  <c r="F8" i="16" s="1"/>
  <c r="F19" s="1"/>
  <c r="G28" i="14"/>
  <c r="F49"/>
  <c r="F7" i="16" s="1"/>
  <c r="F18" s="1"/>
  <c r="E75" i="26"/>
  <c r="F75" s="1"/>
  <c r="H18" i="20"/>
  <c r="G72" i="26"/>
  <c r="H72" s="1"/>
  <c r="H54"/>
  <c r="G26" i="22"/>
  <c r="H11"/>
  <c r="G24"/>
  <c r="G34"/>
  <c r="H19"/>
  <c r="H34" s="1"/>
  <c r="D19" i="28"/>
  <c r="CG35" i="12"/>
  <c r="D40" i="26"/>
  <c r="D62" s="1"/>
  <c r="H40"/>
  <c r="G40"/>
  <c r="F40"/>
  <c r="E40"/>
  <c r="E62" s="1"/>
  <c r="CE21" i="12" s="1"/>
  <c r="CD21" s="1"/>
  <c r="H6" i="13"/>
  <c r="H49" s="1"/>
  <c r="G49"/>
  <c r="D16" i="32"/>
  <c r="D35" i="15"/>
  <c r="D7" i="33"/>
  <c r="D9" i="27"/>
  <c r="D21" i="34" s="1"/>
  <c r="D23" i="20" s="1"/>
  <c r="G28" i="22"/>
  <c r="H13"/>
  <c r="H28" s="1"/>
  <c r="G36"/>
  <c r="H21"/>
  <c r="H36" s="1"/>
  <c r="E28" i="15"/>
  <c r="D13" i="27"/>
  <c r="D12" i="34"/>
  <c r="E6" i="16"/>
  <c r="E57" i="14"/>
  <c r="H9" i="13"/>
  <c r="H52" s="1"/>
  <c r="H9" i="15" s="1"/>
  <c r="H20" s="1"/>
  <c r="G52" i="13"/>
  <c r="G9" i="15" s="1"/>
  <c r="G20" s="1"/>
  <c r="E58" i="13"/>
  <c r="G70" i="26"/>
  <c r="H70" s="1"/>
  <c r="H16" i="22"/>
  <c r="H31" s="1"/>
  <c r="G31"/>
  <c r="H11" i="32"/>
  <c r="G29" i="26"/>
  <c r="G30"/>
  <c r="G29" i="12"/>
  <c r="H18" i="28"/>
  <c r="CC35" i="12"/>
  <c r="CE35" s="1"/>
  <c r="H18" i="22"/>
  <c r="H33" s="1"/>
  <c r="G33"/>
  <c r="G12" i="13"/>
  <c r="F55"/>
  <c r="F12" i="15" s="1"/>
  <c r="F23" s="1"/>
  <c r="D29"/>
  <c r="F17"/>
  <c r="G31" i="14"/>
  <c r="F52"/>
  <c r="F10" i="16" s="1"/>
  <c r="F21" s="1"/>
  <c r="I7" i="13"/>
  <c r="H50"/>
  <c r="E63" i="26"/>
  <c r="CE22" i="12" s="1"/>
  <c r="CD22" s="1"/>
  <c r="F69" i="26"/>
  <c r="F73"/>
  <c r="G73" s="1"/>
  <c r="E71"/>
  <c r="CE17" i="12" s="1"/>
  <c r="CD17" s="1"/>
  <c r="E25" i="15"/>
  <c r="E30" s="1"/>
  <c r="G68" i="26"/>
  <c r="H68" s="1"/>
  <c r="H28" i="12"/>
  <c r="D67" i="26"/>
  <c r="D76" s="1"/>
  <c r="D54"/>
  <c r="F39"/>
  <c r="H39"/>
  <c r="G39"/>
  <c r="E39"/>
  <c r="D39"/>
  <c r="G10" i="13"/>
  <c r="F53"/>
  <c r="F10" i="15" s="1"/>
  <c r="F21" s="1"/>
  <c r="H7" i="22"/>
  <c r="G32"/>
  <c r="H17"/>
  <c r="H32" s="1"/>
  <c r="D29" i="16"/>
  <c r="D17" i="32" s="1"/>
  <c r="D33" i="16"/>
  <c r="D39" i="15" s="1"/>
  <c r="D18" i="33" s="1"/>
  <c r="G30" i="14"/>
  <c r="F51"/>
  <c r="F9" i="16" s="1"/>
  <c r="F20" s="1"/>
  <c r="H20" i="12"/>
  <c r="F53" i="14"/>
  <c r="F11" i="16" s="1"/>
  <c r="F22" s="1"/>
  <c r="G32" i="14"/>
  <c r="G18" i="20"/>
  <c r="G69" i="26"/>
  <c r="CC25" i="12"/>
  <c r="H69" i="26" l="1"/>
  <c r="E29" i="15"/>
  <c r="F63" i="26"/>
  <c r="G63" s="1"/>
  <c r="H63" s="1"/>
  <c r="G39" i="22"/>
  <c r="F41"/>
  <c r="F42" s="1"/>
  <c r="F20" i="33" s="1"/>
  <c r="CL21" i="12" s="1"/>
  <c r="F58" i="13"/>
  <c r="D5" i="27"/>
  <c r="D7" s="1"/>
  <c r="CJ19" i="12"/>
  <c r="G75" i="26"/>
  <c r="H75" s="1"/>
  <c r="G19" i="33"/>
  <c r="CM20" i="12" s="1"/>
  <c r="G20" i="27"/>
  <c r="G60" i="34"/>
  <c r="G41" i="22"/>
  <c r="G42" s="1"/>
  <c r="G20" i="33" s="1"/>
  <c r="CM21" i="12" s="1"/>
  <c r="G32" i="32"/>
  <c r="H31" i="14"/>
  <c r="H52" s="1"/>
  <c r="H10" i="16" s="1"/>
  <c r="H21" s="1"/>
  <c r="G52" i="14"/>
  <c r="G10" i="16" s="1"/>
  <c r="G21" s="1"/>
  <c r="D15" i="27"/>
  <c r="D13" i="34"/>
  <c r="E34" i="15"/>
  <c r="D32"/>
  <c r="H28" i="14"/>
  <c r="H49" s="1"/>
  <c r="H7" i="16" s="1"/>
  <c r="H18" s="1"/>
  <c r="G49" i="14"/>
  <c r="G7" i="16" s="1"/>
  <c r="G18" s="1"/>
  <c r="CE10" i="12"/>
  <c r="F6" i="34"/>
  <c r="H73" i="26"/>
  <c r="F71"/>
  <c r="G71" s="1"/>
  <c r="F35" i="15"/>
  <c r="F42" i="26"/>
  <c r="H12" i="13"/>
  <c r="H55" s="1"/>
  <c r="H12" i="15" s="1"/>
  <c r="H23" s="1"/>
  <c r="G55" i="13"/>
  <c r="G12" i="15" s="1"/>
  <c r="G23" s="1"/>
  <c r="CJ11" i="12"/>
  <c r="H6" i="15"/>
  <c r="H20" i="27"/>
  <c r="H19" i="33"/>
  <c r="CN20" i="12" s="1"/>
  <c r="H8" i="13"/>
  <c r="H51" s="1"/>
  <c r="H8" i="15" s="1"/>
  <c r="H19" s="1"/>
  <c r="G51" i="13"/>
  <c r="G8" i="15" s="1"/>
  <c r="G19" s="1"/>
  <c r="H49" i="34"/>
  <c r="H8" i="32"/>
  <c r="H7" s="1"/>
  <c r="G7"/>
  <c r="F55" i="26"/>
  <c r="E42"/>
  <c r="D42"/>
  <c r="D55" s="1"/>
  <c r="D61"/>
  <c r="D64" s="1"/>
  <c r="D77" s="1"/>
  <c r="D21" i="33" s="1"/>
  <c r="H30" i="14"/>
  <c r="H51" s="1"/>
  <c r="H9" i="16" s="1"/>
  <c r="H20" s="1"/>
  <c r="G51" i="14"/>
  <c r="G9" i="16" s="1"/>
  <c r="G20" s="1"/>
  <c r="H10" i="13"/>
  <c r="H53" s="1"/>
  <c r="H10" i="15" s="1"/>
  <c r="H21" s="1"/>
  <c r="G53" i="13"/>
  <c r="G10" i="15" s="1"/>
  <c r="G21" s="1"/>
  <c r="H42" i="26"/>
  <c r="H55" s="1"/>
  <c r="E13" i="27"/>
  <c r="E12" i="34"/>
  <c r="F28" i="15"/>
  <c r="E35"/>
  <c r="E7" i="33"/>
  <c r="E16" i="32"/>
  <c r="E9" i="27"/>
  <c r="E21" i="34" s="1"/>
  <c r="E23" i="20" s="1"/>
  <c r="E17" i="16"/>
  <c r="E25" s="1"/>
  <c r="E30" s="1"/>
  <c r="E14"/>
  <c r="E26" s="1"/>
  <c r="D25" i="34"/>
  <c r="G6" i="15"/>
  <c r="G19" i="28"/>
  <c r="E19"/>
  <c r="CF36" i="12"/>
  <c r="H26" i="22"/>
  <c r="H24"/>
  <c r="H29" i="14"/>
  <c r="H50" s="1"/>
  <c r="H8" i="16" s="1"/>
  <c r="H19" s="1"/>
  <c r="G50" i="14"/>
  <c r="G8" i="16" s="1"/>
  <c r="G19" s="1"/>
  <c r="H27" i="14"/>
  <c r="H48" s="1"/>
  <c r="G48"/>
  <c r="F35" i="32"/>
  <c r="F34"/>
  <c r="H39" i="22"/>
  <c r="F14" i="15"/>
  <c r="F26" s="1"/>
  <c r="E67" i="26"/>
  <c r="F66"/>
  <c r="G66" s="1"/>
  <c r="H32" i="14"/>
  <c r="H53" s="1"/>
  <c r="H11" i="16" s="1"/>
  <c r="H22" s="1"/>
  <c r="G53" i="14"/>
  <c r="G11" i="16" s="1"/>
  <c r="G22" s="1"/>
  <c r="G42" i="26"/>
  <c r="G55" s="1"/>
  <c r="H7" i="15"/>
  <c r="H18" s="1"/>
  <c r="I50" i="13"/>
  <c r="H29" i="12"/>
  <c r="H29" i="26"/>
  <c r="H30"/>
  <c r="F6" i="16"/>
  <c r="H34" i="14"/>
  <c r="H55" s="1"/>
  <c r="H13" i="16" s="1"/>
  <c r="H24" s="1"/>
  <c r="G55" i="14"/>
  <c r="G13" i="16" s="1"/>
  <c r="G24" s="1"/>
  <c r="G33" i="14"/>
  <c r="F54"/>
  <c r="F12" i="16" s="1"/>
  <c r="F23" s="1"/>
  <c r="F25" i="15"/>
  <c r="F30" s="1"/>
  <c r="D19" i="27"/>
  <c r="D17" s="1"/>
  <c r="D55" i="34" s="1"/>
  <c r="D19" i="32"/>
  <c r="F62" i="26"/>
  <c r="F67"/>
  <c r="E55"/>
  <c r="F29" i="15" l="1"/>
  <c r="H19" i="28"/>
  <c r="CC36" i="12"/>
  <c r="D37" i="28"/>
  <c r="E25" i="34"/>
  <c r="CD10" i="12"/>
  <c r="D9" i="33"/>
  <c r="D15" s="1"/>
  <c r="D37" i="15"/>
  <c r="D22" i="27"/>
  <c r="D29" i="34"/>
  <c r="H71" i="26"/>
  <c r="G14" i="15"/>
  <c r="G26" s="1"/>
  <c r="G17"/>
  <c r="G25" s="1"/>
  <c r="G30" s="1"/>
  <c r="F28" i="16"/>
  <c r="E11" i="27"/>
  <c r="E11" i="34"/>
  <c r="CY19" i="12" s="1"/>
  <c r="E13" i="34"/>
  <c r="F34" i="15"/>
  <c r="E32"/>
  <c r="E15" i="27"/>
  <c r="G62" i="26"/>
  <c r="H62" s="1"/>
  <c r="E61"/>
  <c r="D7" i="34"/>
  <c r="CJ23" i="12"/>
  <c r="F12" i="34"/>
  <c r="G28" i="15"/>
  <c r="F13" i="27"/>
  <c r="H33" i="14"/>
  <c r="H54" s="1"/>
  <c r="H12" i="16" s="1"/>
  <c r="H23" s="1"/>
  <c r="G54" i="14"/>
  <c r="G12" i="16" s="1"/>
  <c r="G23" s="1"/>
  <c r="F17"/>
  <c r="F25" s="1"/>
  <c r="F30" s="1"/>
  <c r="F14"/>
  <c r="F26" s="1"/>
  <c r="CE11" i="12"/>
  <c r="CD11" s="1"/>
  <c r="H6" i="16"/>
  <c r="E29"/>
  <c r="E17" i="32" s="1"/>
  <c r="E19" s="1"/>
  <c r="E33" i="16"/>
  <c r="CK11" i="12"/>
  <c r="H17" i="15"/>
  <c r="H25" s="1"/>
  <c r="H30" s="1"/>
  <c r="H14"/>
  <c r="H26" s="1"/>
  <c r="F32"/>
  <c r="F9" i="33" s="1"/>
  <c r="F13" i="34"/>
  <c r="G34" i="15"/>
  <c r="F15" i="27"/>
  <c r="G6" i="34"/>
  <c r="D14"/>
  <c r="CX18" i="12"/>
  <c r="CX29" s="1"/>
  <c r="G35" i="32"/>
  <c r="G34"/>
  <c r="G58" i="13"/>
  <c r="F76" i="26"/>
  <c r="H66"/>
  <c r="H60" i="34"/>
  <c r="H41" i="22"/>
  <c r="H42" s="1"/>
  <c r="H20" i="33" s="1"/>
  <c r="CN21" i="12" s="1"/>
  <c r="H32" i="32"/>
  <c r="G6" i="16"/>
  <c r="G57" i="14"/>
  <c r="D48" i="34"/>
  <c r="D20" i="28"/>
  <c r="CG36" i="12"/>
  <c r="F57" i="14"/>
  <c r="H58" i="13"/>
  <c r="G67" i="26"/>
  <c r="G76" s="1"/>
  <c r="E76"/>
  <c r="H67" l="1"/>
  <c r="H76" s="1"/>
  <c r="H35" i="15"/>
  <c r="E39"/>
  <c r="E18" i="33" s="1"/>
  <c r="E19" i="27"/>
  <c r="E17" s="1"/>
  <c r="E55" i="34" s="1"/>
  <c r="CE20" i="12"/>
  <c r="E64" i="26"/>
  <c r="E77" s="1"/>
  <c r="E21" i="33" s="1"/>
  <c r="CK23" i="12" s="1"/>
  <c r="E9" i="33"/>
  <c r="E15" s="1"/>
  <c r="E37" i="15"/>
  <c r="CX57" i="12"/>
  <c r="H14" i="16"/>
  <c r="H26" s="1"/>
  <c r="H17"/>
  <c r="H25" s="1"/>
  <c r="H30" s="1"/>
  <c r="F11" i="27"/>
  <c r="F11" i="34"/>
  <c r="CZ19" i="12" s="1"/>
  <c r="G28" i="16"/>
  <c r="G29" i="15"/>
  <c r="CJ15" i="12"/>
  <c r="F61" i="26"/>
  <c r="F64" s="1"/>
  <c r="F37" i="15"/>
  <c r="G14" i="16"/>
  <c r="G26" s="1"/>
  <c r="G17"/>
  <c r="G25" s="1"/>
  <c r="G30" s="1"/>
  <c r="G9" i="27"/>
  <c r="G21" i="34" s="1"/>
  <c r="G23" i="20" s="1"/>
  <c r="G16" i="32"/>
  <c r="G35" i="15"/>
  <c r="G7" i="33"/>
  <c r="F7"/>
  <c r="F16" i="32"/>
  <c r="F9" i="27"/>
  <c r="F21" i="34" s="1"/>
  <c r="F23" i="20" s="1"/>
  <c r="D51" i="34"/>
  <c r="H6"/>
  <c r="F14"/>
  <c r="CZ18" i="12"/>
  <c r="CZ29" s="1"/>
  <c r="F33" i="16"/>
  <c r="F39" i="15" s="1"/>
  <c r="F18" i="33" s="1"/>
  <c r="F29" i="16"/>
  <c r="F17" i="32" s="1"/>
  <c r="D8" i="34"/>
  <c r="E14"/>
  <c r="CY18" i="12"/>
  <c r="CY29" s="1"/>
  <c r="H28" i="15"/>
  <c r="H29" s="1"/>
  <c r="G12" i="34"/>
  <c r="G13" i="27"/>
  <c r="F77" i="26"/>
  <c r="F21" i="33" s="1"/>
  <c r="CL23" i="12" s="1"/>
  <c r="H57" i="14"/>
  <c r="H7" i="33" s="1"/>
  <c r="G20" i="28"/>
  <c r="E20"/>
  <c r="CF37" i="12"/>
  <c r="H35" i="32"/>
  <c r="H34"/>
  <c r="D22" i="20"/>
  <c r="H13" i="27"/>
  <c r="H12" i="34"/>
  <c r="D15" i="31"/>
  <c r="D24" i="27"/>
  <c r="D31" i="26" s="1"/>
  <c r="D32" s="1"/>
  <c r="CE36" i="12"/>
  <c r="CE9"/>
  <c r="F19" i="32" l="1"/>
  <c r="CN11" i="12"/>
  <c r="D17" i="31"/>
  <c r="H20" i="28"/>
  <c r="CC37" i="12"/>
  <c r="CZ57"/>
  <c r="F15" i="33"/>
  <c r="CL11" i="12"/>
  <c r="G25" i="34"/>
  <c r="E5" i="27"/>
  <c r="E7" s="1"/>
  <c r="CK19" i="12"/>
  <c r="G61" i="26"/>
  <c r="G64" s="1"/>
  <c r="G77" s="1"/>
  <c r="G21" i="33" s="1"/>
  <c r="CM23" i="12" s="1"/>
  <c r="H9" i="27"/>
  <c r="H21" i="34" s="1"/>
  <c r="H23" i="20" s="1"/>
  <c r="E22"/>
  <c r="F5" i="27"/>
  <c r="F7" s="1"/>
  <c r="CL19" i="12"/>
  <c r="H33" i="16"/>
  <c r="H39" i="15" s="1"/>
  <c r="H18" i="33" s="1"/>
  <c r="H16" i="32"/>
  <c r="D15" i="34"/>
  <c r="D16" s="1"/>
  <c r="D26" i="20"/>
  <c r="D22" i="33" s="1"/>
  <c r="CY57" i="12"/>
  <c r="F25" i="34"/>
  <c r="G15" i="27"/>
  <c r="G13" i="34"/>
  <c r="H34" i="15"/>
  <c r="G32"/>
  <c r="G33" i="16"/>
  <c r="G39" i="15" s="1"/>
  <c r="G18" i="33" s="1"/>
  <c r="G29" i="16"/>
  <c r="G17" i="32" s="1"/>
  <c r="G19" s="1"/>
  <c r="CJ13" i="12"/>
  <c r="H11" i="34"/>
  <c r="DB19" i="12" s="1"/>
  <c r="H11" i="27"/>
  <c r="CK15" i="12"/>
  <c r="CD20"/>
  <c r="CD19" s="1"/>
  <c r="CD25" s="1"/>
  <c r="CE19"/>
  <c r="H15" i="27"/>
  <c r="H13" i="34"/>
  <c r="H32" i="15"/>
  <c r="F19" i="27"/>
  <c r="F17" s="1"/>
  <c r="F55" i="34" s="1"/>
  <c r="D21" i="28"/>
  <c r="CG37" i="12"/>
  <c r="F22" i="20"/>
  <c r="F15" i="34" s="1"/>
  <c r="F16" s="1"/>
  <c r="CM11" i="12"/>
  <c r="G11" i="34"/>
  <c r="DA19" i="12" s="1"/>
  <c r="H28" i="16"/>
  <c r="H29" s="1"/>
  <c r="H17" i="32" s="1"/>
  <c r="G11" i="27"/>
  <c r="CE25" i="12"/>
  <c r="E7" i="34"/>
  <c r="G19" i="27" l="1"/>
  <c r="G17" s="1"/>
  <c r="G55" i="34" s="1"/>
  <c r="H61" i="26"/>
  <c r="H64" s="1"/>
  <c r="H77" s="1"/>
  <c r="H21" i="33" s="1"/>
  <c r="CN23" i="12" s="1"/>
  <c r="H14" i="34"/>
  <c r="DB18" i="12"/>
  <c r="DB29" s="1"/>
  <c r="CK13"/>
  <c r="G9" i="33"/>
  <c r="G15" s="1"/>
  <c r="G37" i="15"/>
  <c r="CJ24" i="12"/>
  <c r="CJ27" s="1"/>
  <c r="CJ29" s="1"/>
  <c r="D25" i="33"/>
  <c r="D26" s="1"/>
  <c r="F26" i="20"/>
  <c r="F22" i="33" s="1"/>
  <c r="G21" i="28"/>
  <c r="E21"/>
  <c r="CF38" i="12"/>
  <c r="H9" i="33"/>
  <c r="H15" s="1"/>
  <c r="H37" i="15"/>
  <c r="G5" i="27"/>
  <c r="G7" s="1"/>
  <c r="CM19" i="12"/>
  <c r="E15" i="34"/>
  <c r="E16" s="1"/>
  <c r="E26" i="20"/>
  <c r="E22" i="33" s="1"/>
  <c r="G14" i="34"/>
  <c r="DA18" i="12"/>
  <c r="DA29" s="1"/>
  <c r="H5" i="27"/>
  <c r="H7" s="1"/>
  <c r="CN19" i="12"/>
  <c r="E29" i="34"/>
  <c r="E22" i="27"/>
  <c r="CL15" i="12"/>
  <c r="H19" i="32"/>
  <c r="H19" i="27"/>
  <c r="H17" s="1"/>
  <c r="H55" i="34" s="1"/>
  <c r="F7"/>
  <c r="E8"/>
  <c r="F29"/>
  <c r="F22" i="27"/>
  <c r="H25" i="34"/>
  <c r="CE37" i="12"/>
  <c r="F24" i="27" l="1"/>
  <c r="F31" i="26" s="1"/>
  <c r="F32" s="1"/>
  <c r="F15" i="31"/>
  <c r="F17" s="1"/>
  <c r="E15"/>
  <c r="E24" i="27"/>
  <c r="E31" i="26" s="1"/>
  <c r="E32" s="1"/>
  <c r="H22" i="27"/>
  <c r="H29" i="34"/>
  <c r="E48"/>
  <c r="D22" i="28"/>
  <c r="CG38" i="12"/>
  <c r="CM15"/>
  <c r="H22" i="20"/>
  <c r="G7" i="34"/>
  <c r="F8"/>
  <c r="CK24" i="12"/>
  <c r="CK27" s="1"/>
  <c r="CK29" s="1"/>
  <c r="E25" i="33"/>
  <c r="E26" s="1"/>
  <c r="H21" i="28"/>
  <c r="CC38" i="12"/>
  <c r="E37" i="28"/>
  <c r="CL24" i="12"/>
  <c r="CL27" s="1"/>
  <c r="F25" i="33"/>
  <c r="F26" s="1"/>
  <c r="DB57" i="12"/>
  <c r="CL29"/>
  <c r="CL13"/>
  <c r="G22" i="20"/>
  <c r="G22" i="27"/>
  <c r="G29" i="34"/>
  <c r="DA57" i="12"/>
  <c r="CN15"/>
  <c r="G24" i="27" l="1"/>
  <c r="G31" i="26" s="1"/>
  <c r="G32" s="1"/>
  <c r="G15" i="31"/>
  <c r="G17" s="1"/>
  <c r="H15" i="34"/>
  <c r="H16" s="1"/>
  <c r="H26" i="20"/>
  <c r="H22" i="33" s="1"/>
  <c r="H15" i="31"/>
  <c r="H17" s="1"/>
  <c r="H24" i="27"/>
  <c r="H31" i="26" s="1"/>
  <c r="H32" s="1"/>
  <c r="H7" i="34"/>
  <c r="H8" s="1"/>
  <c r="I21" i="31" s="1"/>
  <c r="G8" i="34"/>
  <c r="G15"/>
  <c r="G16" s="1"/>
  <c r="G26" i="20"/>
  <c r="G22" i="33" s="1"/>
  <c r="CN13" i="12"/>
  <c r="CE38"/>
  <c r="CM13"/>
  <c r="E51" i="34"/>
  <c r="E17" i="31"/>
  <c r="I23"/>
  <c r="G22" i="28"/>
  <c r="E22"/>
  <c r="CF39" i="12"/>
  <c r="I25" i="31" l="1"/>
  <c r="I35" s="1"/>
  <c r="H22" i="28"/>
  <c r="CC39" i="12"/>
  <c r="D23" i="28"/>
  <c r="CG39" i="12"/>
  <c r="CM24"/>
  <c r="CM27" s="1"/>
  <c r="CM29" s="1"/>
  <c r="G25" i="33"/>
  <c r="G26" s="1"/>
  <c r="CN24" i="12"/>
  <c r="CN27" s="1"/>
  <c r="CN29" s="1"/>
  <c r="H25" i="33"/>
  <c r="H26" s="1"/>
  <c r="G23" i="28" l="1"/>
  <c r="E23"/>
  <c r="CF40" i="12"/>
  <c r="CE39"/>
  <c r="F48" i="34" l="1"/>
  <c r="D24" i="28"/>
  <c r="CG40" i="12"/>
  <c r="H23" i="28"/>
  <c r="CC40" i="12"/>
  <c r="F37" i="28"/>
  <c r="CE40" i="12" l="1"/>
  <c r="F51" i="34"/>
  <c r="G24" i="28"/>
  <c r="E24"/>
  <c r="CF41" i="12"/>
  <c r="D25" i="28" l="1"/>
  <c r="CG41" i="12"/>
  <c r="H24" i="28"/>
  <c r="CC41" i="12"/>
  <c r="CE41" s="1"/>
  <c r="G25" i="28" l="1"/>
  <c r="E25"/>
  <c r="CF42" i="12"/>
  <c r="G48" i="34" l="1"/>
  <c r="D26" i="28"/>
  <c r="CG42" i="12"/>
  <c r="H25" i="28"/>
  <c r="CC42" i="12"/>
  <c r="CE42" s="1"/>
  <c r="G37" i="28"/>
  <c r="G51" i="34" l="1"/>
  <c r="G26" i="28"/>
  <c r="E26"/>
  <c r="CF43" i="12"/>
  <c r="H26" i="28" l="1"/>
  <c r="CC43" i="12"/>
  <c r="CE43" s="1"/>
  <c r="D27" i="28"/>
  <c r="CG43" i="12"/>
  <c r="G27" i="28" l="1"/>
  <c r="E27"/>
  <c r="CF44" i="12"/>
  <c r="H48" i="34" l="1"/>
  <c r="D28" i="28"/>
  <c r="CG44" i="12"/>
  <c r="H27" i="28"/>
  <c r="CC44" i="12"/>
  <c r="CE44" s="1"/>
  <c r="H37" i="28"/>
  <c r="H51" i="34" l="1"/>
  <c r="G28" i="28"/>
  <c r="E28"/>
  <c r="CF45" i="12"/>
  <c r="H28" i="28" l="1"/>
  <c r="CC45" i="12"/>
  <c r="CE45" s="1"/>
  <c r="D29" i="28"/>
  <c r="CG45" i="12"/>
  <c r="G29" i="28" l="1"/>
  <c r="E29"/>
  <c r="CF46" i="12"/>
  <c r="D30" i="28" l="1"/>
  <c r="CG46" i="12"/>
  <c r="H29" i="28"/>
  <c r="CC46" i="12"/>
  <c r="CE46" s="1"/>
  <c r="G30" i="28" l="1"/>
  <c r="E30"/>
  <c r="CF47" i="12"/>
  <c r="D31" i="28" l="1"/>
  <c r="CG47" i="12"/>
  <c r="H30" i="28"/>
  <c r="CC47" i="12"/>
  <c r="CE47" s="1"/>
  <c r="G31" i="28" l="1"/>
  <c r="E31"/>
  <c r="CF48" i="12"/>
  <c r="D32" i="28" l="1"/>
  <c r="CG48" i="12"/>
  <c r="H31" i="28"/>
  <c r="CC48" i="12"/>
  <c r="CE48" s="1"/>
  <c r="G32" i="28" l="1"/>
  <c r="E32"/>
  <c r="CF49" i="12"/>
  <c r="D33" i="28" l="1"/>
  <c r="CG49" i="12"/>
  <c r="H32" i="28"/>
  <c r="CC49" i="12"/>
  <c r="CE49" s="1"/>
  <c r="G33" i="28" l="1"/>
  <c r="CG50" i="12" s="1"/>
  <c r="CG53" s="1"/>
  <c r="E33" i="28"/>
  <c r="CF50" i="12"/>
  <c r="CF53" s="1"/>
  <c r="H33" i="28" l="1"/>
  <c r="CC50" i="12"/>
  <c r="CE50" l="1"/>
  <c r="CE53" s="1"/>
  <c r="CC53"/>
  <c r="D22" i="34"/>
  <c r="E22"/>
  <c r="F22"/>
  <c r="G22"/>
  <c r="H22"/>
  <c r="D24"/>
  <c r="E24"/>
  <c r="F24"/>
  <c r="G24"/>
  <c r="H24"/>
  <c r="D26"/>
  <c r="E26"/>
  <c r="F26"/>
  <c r="G26"/>
  <c r="H26"/>
  <c r="D28"/>
  <c r="E28"/>
  <c r="F28"/>
  <c r="G28"/>
  <c r="H28"/>
  <c r="I28"/>
  <c r="D33"/>
  <c r="E33"/>
  <c r="F33"/>
  <c r="G33"/>
  <c r="H33"/>
  <c r="E41"/>
  <c r="F41"/>
  <c r="G41"/>
  <c r="H41"/>
  <c r="D42"/>
  <c r="E42"/>
  <c r="F42"/>
  <c r="G42"/>
  <c r="H42"/>
  <c r="D43"/>
  <c r="E43"/>
  <c r="F43"/>
  <c r="G43"/>
  <c r="H43"/>
  <c r="D54"/>
  <c r="E54"/>
  <c r="F54"/>
  <c r="G54"/>
  <c r="H54"/>
  <c r="I54"/>
  <c r="D56"/>
  <c r="E56"/>
  <c r="F56"/>
  <c r="G56"/>
  <c r="H56"/>
  <c r="D58"/>
  <c r="E58"/>
  <c r="F58"/>
  <c r="G58"/>
  <c r="H58"/>
  <c r="D62"/>
  <c r="E62"/>
  <c r="F62"/>
  <c r="G62"/>
  <c r="H62"/>
  <c r="D65"/>
  <c r="E65"/>
  <c r="F65"/>
  <c r="G65"/>
  <c r="H65"/>
  <c r="D6" i="31"/>
  <c r="E6"/>
  <c r="F6"/>
  <c r="G6"/>
  <c r="H6"/>
  <c r="D10"/>
  <c r="E10"/>
  <c r="F10"/>
  <c r="G10"/>
  <c r="H10"/>
  <c r="D25"/>
  <c r="E25"/>
  <c r="F25"/>
  <c r="G25"/>
  <c r="H25"/>
  <c r="F30"/>
  <c r="F32"/>
  <c r="D35"/>
  <c r="E35"/>
  <c r="F35"/>
  <c r="G35"/>
  <c r="H35"/>
  <c r="D36"/>
  <c r="E36"/>
  <c r="F36"/>
  <c r="G36"/>
  <c r="H36"/>
  <c r="I36"/>
  <c r="D27" i="33"/>
  <c r="E27"/>
  <c r="F27"/>
  <c r="G27"/>
  <c r="H27"/>
  <c r="D28"/>
  <c r="E28"/>
  <c r="F28"/>
  <c r="G28"/>
  <c r="H28"/>
  <c r="D29"/>
  <c r="E29"/>
  <c r="F29"/>
  <c r="G29"/>
  <c r="H29"/>
  <c r="D30"/>
  <c r="E30"/>
  <c r="F30"/>
  <c r="G30"/>
  <c r="H30"/>
  <c r="D31"/>
  <c r="E31"/>
  <c r="F31"/>
  <c r="G31"/>
  <c r="H31"/>
  <c r="D24" i="32"/>
  <c r="E24"/>
  <c r="F24"/>
  <c r="G24"/>
  <c r="H24"/>
  <c r="E26"/>
  <c r="F26"/>
  <c r="G26"/>
  <c r="H26"/>
  <c r="D27"/>
  <c r="E27"/>
  <c r="F27"/>
  <c r="G27"/>
  <c r="H27"/>
  <c r="D38"/>
  <c r="E38"/>
  <c r="F38"/>
  <c r="G38"/>
  <c r="H38"/>
  <c r="D35" i="28"/>
  <c r="E35"/>
  <c r="F35"/>
  <c r="G35"/>
  <c r="H35"/>
  <c r="D38"/>
  <c r="E38"/>
  <c r="F38"/>
  <c r="G38"/>
  <c r="H38"/>
  <c r="D41"/>
  <c r="E41"/>
  <c r="F41"/>
  <c r="G41"/>
  <c r="H41"/>
  <c r="D43"/>
  <c r="E43"/>
  <c r="F43"/>
  <c r="G43"/>
  <c r="H43"/>
  <c r="E10" i="29"/>
  <c r="F10"/>
  <c r="G10"/>
  <c r="H10"/>
  <c r="D12"/>
  <c r="E12"/>
  <c r="F12"/>
  <c r="G12"/>
  <c r="H12"/>
  <c r="D13"/>
  <c r="E13"/>
  <c r="F13"/>
  <c r="G13"/>
  <c r="H13"/>
  <c r="D19"/>
  <c r="E19"/>
  <c r="F19"/>
  <c r="G19"/>
  <c r="H19"/>
  <c r="D22"/>
  <c r="E22"/>
  <c r="F22"/>
  <c r="G22"/>
  <c r="H22"/>
  <c r="CJ31" i="12"/>
  <c r="CK31"/>
  <c r="CL31"/>
  <c r="CM31"/>
  <c r="CN31"/>
  <c r="CJ33"/>
  <c r="CK33"/>
  <c r="CL33"/>
  <c r="CM33"/>
  <c r="CN33"/>
  <c r="CJ35"/>
  <c r="CK35"/>
  <c r="CL35"/>
  <c r="CM35"/>
  <c r="CN35"/>
  <c r="CJ38"/>
  <c r="CK38"/>
  <c r="CL38"/>
  <c r="CM38"/>
  <c r="CN38"/>
  <c r="CJ41"/>
  <c r="CK41"/>
  <c r="CL41"/>
  <c r="CM41"/>
  <c r="CN41"/>
  <c r="CX59"/>
  <c r="CY59"/>
  <c r="CZ59"/>
  <c r="DA59"/>
  <c r="DB59"/>
  <c r="CX60"/>
  <c r="CY60"/>
  <c r="CZ60"/>
  <c r="DA60"/>
  <c r="DB60"/>
</calcChain>
</file>

<file path=xl/comments1.xml><?xml version="1.0" encoding="utf-8"?>
<comments xmlns="http://schemas.openxmlformats.org/spreadsheetml/2006/main">
  <authors>
    <author>ANJE</author>
  </authors>
  <commentList>
    <comment ref="C2" authorId="0">
      <text>
        <r>
          <rPr>
            <sz val="8"/>
            <color indexed="81"/>
            <rFont val="Tahoma"/>
            <family val="2"/>
          </rPr>
          <t xml:space="preserve"> Pretende-se aqui descrever detalhadamente todas as características do empreendedor uma vez que grande parte do sucesso do negócio, pelo menos na sua fase inicial, vai depender delas. Além da identificação do promotor ( Nome, Morada, Telefone, Idade,.. ) será conveniente salientar os aspectos directamente relacionados com o negócio que se pretende iniciar ( como por exemplo, conhecimento do ramo ou experiência profissional ). Este ponto poderá ainda ser enriquecido com uma breve dissertação acerca das qualidades do empresário e sua adequação às necessidades decorrentes do negócio.Caso se trate de uma sociedade obviamente será de incluir idêntica informação acerca de todos os sócios, além de uma indicação de como se irá fazer a repartição de funções e responsabilidades. A motivação do empreendedor ou do conjunto de empreendedores, assim como, o diagnóstico dos seus pontos fortes e fracos são aspectos que possibilitam avaliar a identificação dos empreendedores com a área do negócio.Esta área do plano de negócios permitirá constatar o nível de adequação dos empreendedores à actividade.</t>
        </r>
        <r>
          <rPr>
            <b/>
            <sz val="8"/>
            <color indexed="81"/>
            <rFont val="Tahoma"/>
          </rPr>
          <t xml:space="preserve">
</t>
        </r>
        <r>
          <rPr>
            <sz val="8"/>
            <color indexed="81"/>
            <rFont val="Tahoma"/>
          </rPr>
          <t xml:space="preserve">
</t>
        </r>
      </text>
    </comment>
  </commentList>
</comments>
</file>

<file path=xl/comments2.xml><?xml version="1.0" encoding="utf-8"?>
<comments xmlns="http://schemas.openxmlformats.org/spreadsheetml/2006/main">
  <authors>
    <author>ANJE</author>
  </authors>
  <commentList>
    <comment ref="B2" authorId="0">
      <text>
        <r>
          <rPr>
            <sz val="8"/>
            <color indexed="81"/>
            <rFont val="Tahoma"/>
            <family val="2"/>
          </rPr>
          <t xml:space="preserve"> Neste ponto devemo-nos referir a aspectos mais concretos e de</t>
        </r>
        <r>
          <rPr>
            <b/>
            <sz val="8"/>
            <color indexed="81"/>
            <rFont val="Tahoma"/>
          </rPr>
          <t xml:space="preserve"> </t>
        </r>
        <r>
          <rPr>
            <sz val="8"/>
            <color indexed="81"/>
            <rFont val="Tahoma"/>
            <family val="2"/>
          </rPr>
          <t>pormenor mas que são importantes para dar uma ideia do rigor que se quer atribuir ao projecto de negócio.
 Assim, deveremos começar por nos referir à forma jurídica da empresa. Será conveniente justificar com rigor a opção feita, para o que se deve referir a sua adequação à capacidade financeira, responsabilidade, sector de actividade, mercado em que se actuará e mesmo as metas que o empreendimento se propõe alcançar. 
 Importante será também indicar com precisão a designação social da empresa e local em que se pretende instalar. 
 A escolha do local não deve ser feita de ânimo leve e muito menos tendo em conta apenas o custo das instalações. Ela deve atender a aspectos como a disponibilidade e custo de factores, custos de transporte (os factores - matérias-primas e mão-de-obra - e dos produtos ) e factores de condicionamento ( clima, rede de comunicações, regime fiscal , possibilidades de expansão, etc. ). Claro que os aspectos terão diferentes impactos conforme se tratar de uma empresa industrial , comercial ou de serviços , mas de qualquer forma o ideal é que a localização esteja de acordo com o tipo de público consumidor. Por outro lado, e apesar dos milagres hoje conseguidos com recurso às modernas tecnologias de informação que permitem, nomeadamente no sector dos serviços, que fornecedores e subcontratados se situem a milhares de km de distância, a proximidade, isto é, estar no centro de acção, continua a ser uma vantagem competitiva. É que mesmo com recurso aos mais diversos meios de informação , há ainda muita informação, a chamada informação não codificada, a que só se pode ter acesso através de contactos informais.</t>
        </r>
        <r>
          <rPr>
            <b/>
            <sz val="8"/>
            <color indexed="81"/>
            <rFont val="Tahoma"/>
          </rPr>
          <t xml:space="preserve">
</t>
        </r>
        <r>
          <rPr>
            <sz val="8"/>
            <color indexed="81"/>
            <rFont val="Tahoma"/>
          </rPr>
          <t xml:space="preserve">
</t>
        </r>
      </text>
    </comment>
  </commentList>
</comments>
</file>

<file path=xl/comments3.xml><?xml version="1.0" encoding="utf-8"?>
<comments xmlns="http://schemas.openxmlformats.org/spreadsheetml/2006/main">
  <authors>
    <author>ANJE</author>
  </authors>
  <commentList>
    <comment ref="D2" authorId="0">
      <text>
        <r>
          <rPr>
            <sz val="8"/>
            <color indexed="81"/>
            <rFont val="Tahoma"/>
            <family val="2"/>
          </rPr>
          <t xml:space="preserve"> Neste ponto pretende-se que se faça uma breve apresentação do negócio, ou seja , que quem o leia fique desde logo com uma ideia geral de aspectos tais como qual a actividade da empresa e como a irá levar a cabo.
 Apesar de neste ponto apenas se pretender uma introdução ao plano que se seguirá, ele é muito importante na medida em que dará a quem o leia a primeira impressão sobre o negócio e o empreendedor, indicando nomeadamente o grau de empenhamento que foi posto nos preparativos de lançamento.</t>
        </r>
        <r>
          <rPr>
            <b/>
            <sz val="8"/>
            <color indexed="81"/>
            <rFont val="Tahoma"/>
          </rPr>
          <t xml:space="preserve">
</t>
        </r>
        <r>
          <rPr>
            <sz val="8"/>
            <color indexed="81"/>
            <rFont val="Tahoma"/>
          </rPr>
          <t xml:space="preserve">
</t>
        </r>
      </text>
    </comment>
  </commentList>
</comments>
</file>

<file path=xl/comments4.xml><?xml version="1.0" encoding="utf-8"?>
<comments xmlns="http://schemas.openxmlformats.org/spreadsheetml/2006/main">
  <authors>
    <author>ANJE</author>
  </authors>
  <commentList>
    <comment ref="C4" authorId="0">
      <text>
        <r>
          <rPr>
            <b/>
            <sz val="8"/>
            <color indexed="81"/>
            <rFont val="Tahoma"/>
            <family val="2"/>
          </rPr>
          <t xml:space="preserve"> 4.1. Pesquisa de mercado-</t>
        </r>
        <r>
          <rPr>
            <sz val="8"/>
            <color indexed="81"/>
            <rFont val="Tahoma"/>
            <family val="2"/>
          </rPr>
          <t xml:space="preserve"> Para que você possa transformar o seu sonho em realidade uma das primeiras condições de que se deve certificar é que a sua ideia tem condições para prosperar. Ora o início de qualquer negócio pressupõe que exista uma necessidade a ser satisfeita, ou seja, que haja clientes potenciais. Por isso uma exigência preliminar para avançar para o lançamento de um negócio é realizar uma pesquisa de mercado, que pode ser feita por profissionais ou pelo próprio empreendedor mas que deve sempre ser levada muito a sério.
 Uma pesquisa de mercado tem por objectivo determinar a procura potencial dos consumidores dos bens ou serviços a produzir, tendo em conta as condições económico-sociais ( de concorrência, preços, rendimentos, hábitos, instituições ) em evolução nas áreas geográficas visadas pelo projecto. Assim, convém que no plano de négócios se descreva as conclusões a que com ela se chegou. Consistirá, portanto, num estudo aprofundado sobre as condições da procura e da oferta ( incluido-se nesta a concorrência e os fornecedores ) de forma a que o empreendedor fique com conhecimentos sólidos acerca do mercado para o qual quer entrar.</t>
        </r>
        <r>
          <rPr>
            <b/>
            <sz val="8"/>
            <color indexed="81"/>
            <rFont val="Tahoma"/>
          </rPr>
          <t xml:space="preserve">
</t>
        </r>
        <r>
          <rPr>
            <sz val="8"/>
            <color indexed="81"/>
            <rFont val="Tahoma"/>
          </rPr>
          <t xml:space="preserve">
</t>
        </r>
      </text>
    </comment>
    <comment ref="C6" authorId="0">
      <text>
        <r>
          <rPr>
            <b/>
            <sz val="8"/>
            <color indexed="81"/>
            <rFont val="Tahoma"/>
            <family val="2"/>
          </rPr>
          <t xml:space="preserve"> Os consumidores-</t>
        </r>
        <r>
          <rPr>
            <sz val="8"/>
            <color indexed="81"/>
            <rFont val="Tahoma"/>
            <family val="2"/>
          </rPr>
          <t xml:space="preserve"> O estudo da procura consistirá em caracterizar com rigor ( nesse sentido dever-se-á citar as fontes utilizadas ou se se tratar de hipóteses explicar como foram construídas ) os potenciais consumidores. Para isso desenvolver-se-ão esforços no sentido de encontar respostas para questões tais como:
 Quem compra ?  i.e.  Quem são os consumidores ?
 Quanto compram ?   i.e.  Qual a dimensão do mercado ?
 Quanto pagam ?   i.e.  Qual o nível de preços ?
 Porque compram ?  i.e.  Qual a motivação da compra ?
 Onde e como compram ?   i.e.  Quais os canais de distribuição ?
 Assim, para além de informação quantitativa pretende-se com este estudo obter dados de carácter mais qualitativo como sejam os hábitos, motivações e comportamentos dos potenciais clientes, de forma a que se possa dizer que se conhece bem o cliente que queremos satisfazer.
</t>
        </r>
        <r>
          <rPr>
            <sz val="8"/>
            <color indexed="81"/>
            <rFont val="Tahoma"/>
          </rPr>
          <t xml:space="preserve">
</t>
        </r>
      </text>
    </comment>
  </commentList>
</comments>
</file>

<file path=xl/comments5.xml><?xml version="1.0" encoding="utf-8"?>
<comments xmlns="http://schemas.openxmlformats.org/spreadsheetml/2006/main">
  <authors>
    <author>ANJE</author>
  </authors>
  <commentList>
    <comment ref="C1" authorId="0">
      <text>
        <r>
          <rPr>
            <b/>
            <sz val="8"/>
            <color indexed="81"/>
            <rFont val="Tahoma"/>
            <family val="2"/>
          </rPr>
          <t xml:space="preserve"> A concorrência</t>
        </r>
        <r>
          <rPr>
            <sz val="8"/>
            <color indexed="81"/>
            <rFont val="Tahoma"/>
            <family val="2"/>
          </rPr>
          <t xml:space="preserve">-Nenhum projecto pode ter sucesso se não tiver em conta a concorrência. Quanto mais se souber a seu respeito maiores serão as probabilidades de se conseguir superá-la. Algumas das questões a que se tem necessariamente de saber responder serão:
 Quem está no mercado ?  i.e.  Quem é concorrência ?
 O que oferece ?  i.e.  Quais os produtos/serviços concorrentes ?
 Quanto vende ?  i.e.  Qual o potencial de mercado ?
 A que preço vende ?  i.e.  Qual o nível de preços ?
 Como vende ?  i.e.  Quais os canais de distribuição e condições de venda? 
Neste ponto, como em todos os outros aliás, tem que se ser o mais honesto possível consigo mesmo. Isto porque não adianta iludir-se dizendo que é melhor do que a concorrência em todos os aspectos porque se tal não for verdade o teste implacável do mercado irá demonstrá-lo.
</t>
        </r>
        <r>
          <rPr>
            <sz val="8"/>
            <color indexed="81"/>
            <rFont val="Tahoma"/>
          </rPr>
          <t xml:space="preserve">
</t>
        </r>
      </text>
    </comment>
  </commentList>
</comments>
</file>

<file path=xl/comments6.xml><?xml version="1.0" encoding="utf-8"?>
<comments xmlns="http://schemas.openxmlformats.org/spreadsheetml/2006/main">
  <authors>
    <author>ANJE</author>
  </authors>
  <commentList>
    <comment ref="C11" authorId="0">
      <text>
        <r>
          <rPr>
            <b/>
            <sz val="8"/>
            <color indexed="81"/>
            <rFont val="Tahoma"/>
            <family val="2"/>
          </rPr>
          <t xml:space="preserve"> Os fornecedores</t>
        </r>
        <r>
          <rPr>
            <sz val="8"/>
            <color indexed="81"/>
            <rFont val="Tahoma"/>
            <family val="2"/>
          </rPr>
          <t xml:space="preserve">-Relativamente aos fornecedores é também conveniente fazer uma análise prévia de modo a saber com o que se pode contar, uma vez que o funcionamento e sucesso futuro da empresa irá depender muito do comportamento destes. Ter-se-á então que fazer uma pesquisa aprofundada acerca de possíveis fornecedores, de forma a poder comparar as condições que oferecem e depois escolher as mais vantajosas. Sobretudo não se deixe iludir por baixos preços unitários pois muitas vezes por trás destes escondem-se outras condições que acabam por encarecer o produto ou serviço a adquirir.
</t>
        </r>
        <r>
          <rPr>
            <sz val="8"/>
            <color indexed="81"/>
            <rFont val="Tahoma"/>
          </rPr>
          <t xml:space="preserve">
</t>
        </r>
      </text>
    </comment>
    <comment ref="B23" authorId="0">
      <text>
        <r>
          <rPr>
            <sz val="8"/>
            <color indexed="81"/>
            <rFont val="Tahoma"/>
            <family val="2"/>
          </rPr>
          <t xml:space="preserve">Nesta secção deve-se também incluir um resumo do Plano de Marketing de modo a ser explicitada a forma como irá ser feita a abordagem do mercado. O núcleo do Plano de Marketing é constituído pelos objectivos da empresa que deverão ser tratados de forma a dar aos clientes a imagem que se pretende.
Normalmente o Plano de Marketing desenvolve-se com base no chamado “Marketing Mix”: Produto, Preços, Distribuição e Promoção.
</t>
        </r>
        <r>
          <rPr>
            <sz val="8"/>
            <color indexed="81"/>
            <rFont val="Tahoma"/>
          </rPr>
          <t xml:space="preserve">
</t>
        </r>
      </text>
    </comment>
    <comment ref="B24" authorId="0">
      <text>
        <r>
          <rPr>
            <sz val="8"/>
            <color indexed="81"/>
            <rFont val="Tahoma"/>
            <family val="2"/>
          </rPr>
          <t>Neste ponto deve-se proceder a uma descrição específica e o mais detalhada possível dos produtos e/ou serviços que vai oferecer. Não esquecer também de se referir à embalagem, design e marca, se for caso disso, pois estes são factores muito importantes de estímulo à compra.</t>
        </r>
        <r>
          <rPr>
            <sz val="8"/>
            <color indexed="81"/>
            <rFont val="Tahoma"/>
          </rPr>
          <t xml:space="preserve">
</t>
        </r>
      </text>
    </comment>
  </commentList>
</comments>
</file>

<file path=xl/comments7.xml><?xml version="1.0" encoding="utf-8"?>
<comments xmlns="http://schemas.openxmlformats.org/spreadsheetml/2006/main">
  <authors>
    <author>ANJE</author>
  </authors>
  <commentList>
    <comment ref="B1" authorId="0">
      <text>
        <r>
          <rPr>
            <sz val="8"/>
            <color indexed="81"/>
            <rFont val="Tahoma"/>
            <family val="2"/>
          </rPr>
          <t xml:space="preserve">A variável preço está intimamente ligada à qualidade e credibilidade do produto/serviço a oferecer, razão pela qual a sua fixação deve ser objecto de aturada atenção de modo a conseguir-se chegar a um preço ideal.
Os principais factores que condicionam o preço ideal são os custos, os preços da concorrência e  o preço psicológico.
Assim, será necessário antes de mais proceder a um cálculo rigoroso dos custos unitários ( no qual se devem incluir não só os custos directos variáveis mas também uma percentagem dos custos fixos e dos custos de comercialização ) de modo a obter um limite mínimo para o preço a praticar.
De seguida, deve-se fazer uma pesquisa sobre os custos , margens e preços praticados pela concorrência, de modo a saber qual a melhor estratégia a seguir para conseguir diferenciar-se o mais possível e assim obter quota de mercado.
Por fim, e apesar de ser uma tarefa mais difícil, deve-se tentar estimar o preço psicológico, isto é, a percepção pessoal de valor que os consumidores atribuem ao produto ou serviço.
Deste modo a fixação do preço não se deve limitar à fixação de uma margem sobre os custos unitários mas antes ter em conta todos estes aspectos e outros que se achar pertinentes. No entanto, não se deve cair no erro de tentar entrar no mercado com preços excessivamente baixos pois isso pode dar uma imagem de pouca qualidade, além de que depois tornar-se-á difícil proceder à sua subida.
Poderá também ser conveniente proceder ao cálculo do Ponto Morto das Vendas , isto é, determinar a quantidade que se deverá vender ( e produzir ) de modo a obter lucro zero de modo a avaliar as perspectivas de rentabilidade. 
</t>
        </r>
        <r>
          <rPr>
            <sz val="8"/>
            <color indexed="81"/>
            <rFont val="Tahoma"/>
          </rPr>
          <t xml:space="preserve">
</t>
        </r>
      </text>
    </comment>
    <comment ref="B27" authorId="0">
      <text>
        <r>
          <rPr>
            <sz val="8"/>
            <color indexed="81"/>
            <rFont val="Tahoma"/>
            <family val="2"/>
          </rPr>
          <t xml:space="preserve">Este ponto refere-se à forma como a empresa irá pôr os seus produtos ou serviços à disposição dos clientes. Nesse sentido ter-se-á que fazer referência quer à forma como vai ser feita a distribuição física quer à escolha dos canais através dos quais se vai escoar os produtos </t>
        </r>
        <r>
          <rPr>
            <sz val="8"/>
            <color indexed="81"/>
            <rFont val="Tahoma"/>
          </rPr>
          <t xml:space="preserve">
</t>
        </r>
      </text>
    </comment>
  </commentList>
</comments>
</file>

<file path=xl/comments8.xml><?xml version="1.0" encoding="utf-8"?>
<comments xmlns="http://schemas.openxmlformats.org/spreadsheetml/2006/main">
  <authors>
    <author>ANJE</author>
  </authors>
  <commentList>
    <comment ref="B1" authorId="0">
      <text>
        <r>
          <rPr>
            <sz val="8"/>
            <color indexed="81"/>
            <rFont val="Tahoma"/>
            <family val="2"/>
          </rPr>
          <t xml:space="preserve">O público-alvo da promoção são os clientes ou consumidores da empresa, pelo que para que ela seja eficaz é necessário conhecer a fundo o segmento de mercado a que se destina. Também a mensagem a transmitir deve ser alvo de cuidada atenção de forma a surtir o efeito desejado.
O que se pretende neste ponto é que se descreva detalhadamente as formas como se está a pensar promover o produto, tendo em vista que este será um aspecto importante para a entrada com sucesso da empresa no mercado, sobretudo se este for muito competitivo.
Assim, será conveniente, antes de escolher as formas de promoção, fazer um estudo aturado das características dos clientes ( que aliás já se fez aquando do estudo de mercado ) e das suas opiniões sobre o produto ou serviço que se vai lançar de forma a que a promoção que se vai fazer seja o mais eficaz possível.
</t>
        </r>
        <r>
          <rPr>
            <sz val="8"/>
            <color indexed="81"/>
            <rFont val="Tahoma"/>
          </rPr>
          <t xml:space="preserve">
</t>
        </r>
      </text>
    </comment>
  </commentList>
</comments>
</file>

<file path=xl/comments9.xml><?xml version="1.0" encoding="utf-8"?>
<comments xmlns="http://schemas.openxmlformats.org/spreadsheetml/2006/main">
  <authors>
    <author>ANJE</author>
    <author>A satisfied Microsoft Office user</author>
  </authors>
  <commentList>
    <comment ref="A1" authorId="0">
      <text>
        <r>
          <rPr>
            <b/>
            <u/>
            <sz val="14"/>
            <color indexed="81"/>
            <rFont val="Tahoma"/>
            <family val="2"/>
          </rPr>
          <t xml:space="preserve">Neste capitulo deve preencher apenas os espaços </t>
        </r>
        <r>
          <rPr>
            <b/>
            <u/>
            <sz val="14"/>
            <color indexed="8"/>
            <rFont val="Arial"/>
            <family val="2"/>
          </rPr>
          <t>AMARELOS</t>
        </r>
        <r>
          <rPr>
            <b/>
            <u/>
            <sz val="14"/>
            <color indexed="8"/>
            <rFont val="Tahoma"/>
            <family val="2"/>
          </rPr>
          <t>,</t>
        </r>
        <r>
          <rPr>
            <b/>
            <u/>
            <sz val="14"/>
            <color indexed="81"/>
            <rFont val="Tahoma"/>
            <family val="2"/>
          </rPr>
          <t xml:space="preserve"> o restante será calculado automaticamente.</t>
        </r>
        <r>
          <rPr>
            <sz val="8"/>
            <color indexed="81"/>
            <rFont val="Tahoma"/>
          </rPr>
          <t xml:space="preserve">
</t>
        </r>
      </text>
    </comment>
    <comment ref="A2" authorId="1">
      <text>
        <r>
          <rPr>
            <sz val="10"/>
            <color indexed="81"/>
            <rFont val="Tahoma"/>
            <family val="2"/>
          </rPr>
          <t xml:space="preserve"> Este primeiro mapa tem como objectivo a definição de pressupostos gerais da envolvente externa do projecto que, de modo automático, serão reflectidos em todo o desenvolvimento do estudo.</t>
        </r>
        <r>
          <rPr>
            <sz val="8"/>
            <color indexed="81"/>
            <rFont val="Tahoma"/>
          </rPr>
          <t xml:space="preserve">
</t>
        </r>
      </text>
    </comment>
    <comment ref="D8" authorId="1">
      <text>
        <r>
          <rPr>
            <b/>
            <sz val="14"/>
            <color indexed="81"/>
            <rFont val="Tahoma"/>
            <family val="2"/>
          </rPr>
          <t>PREENCHER APENAS O ESPAÇO AMARELO</t>
        </r>
        <r>
          <rPr>
            <b/>
            <sz val="14"/>
            <color indexed="48"/>
            <rFont val="Tahoma"/>
            <family val="2"/>
          </rPr>
          <t>(os dados apresentados são a título de exemplo, preencha com os seus dados)</t>
        </r>
        <r>
          <rPr>
            <sz val="8"/>
            <color indexed="48"/>
            <rFont val="Tahoma"/>
            <family val="2"/>
          </rPr>
          <t xml:space="preserve">
</t>
        </r>
      </text>
    </comment>
    <comment ref="E8" authorId="1">
      <text>
        <r>
          <rPr>
            <b/>
            <sz val="14"/>
            <color indexed="81"/>
            <rFont val="Tahoma"/>
            <family val="2"/>
          </rPr>
          <t>PREENCHER APENAS O ESPAÇO AMARELO</t>
        </r>
        <r>
          <rPr>
            <b/>
            <sz val="14"/>
            <color indexed="48"/>
            <rFont val="Tahoma"/>
            <family val="2"/>
          </rPr>
          <t>(os dados apresentados são a título de exemplo, preencha com os seus dados)</t>
        </r>
        <r>
          <rPr>
            <sz val="8"/>
            <color indexed="48"/>
            <rFont val="Tahoma"/>
            <family val="2"/>
          </rPr>
          <t xml:space="preserve">
</t>
        </r>
      </text>
    </comment>
    <comment ref="F8" authorId="1">
      <text>
        <r>
          <rPr>
            <b/>
            <sz val="14"/>
            <color indexed="81"/>
            <rFont val="Tahoma"/>
            <family val="2"/>
          </rPr>
          <t>PREENCHER APENAS O ESPAÇO AMARELO</t>
        </r>
        <r>
          <rPr>
            <b/>
            <sz val="14"/>
            <color indexed="48"/>
            <rFont val="Tahoma"/>
            <family val="2"/>
          </rPr>
          <t>(os dados apresentados são a título de exemplo, preencha com os seus dados)</t>
        </r>
      </text>
    </comment>
    <comment ref="G8" authorId="1">
      <text>
        <r>
          <rPr>
            <b/>
            <sz val="14"/>
            <color indexed="81"/>
            <rFont val="Tahoma"/>
            <family val="2"/>
          </rPr>
          <t>PREENCHER APENAS O ESPAÇO AMARELO</t>
        </r>
        <r>
          <rPr>
            <b/>
            <sz val="14"/>
            <color indexed="48"/>
            <rFont val="Tahoma"/>
            <family val="2"/>
          </rPr>
          <t>(os dados apresentados são a título de exemplo, preencha com os seus dados)</t>
        </r>
        <r>
          <rPr>
            <sz val="8"/>
            <color indexed="81"/>
            <rFont val="Tahoma"/>
          </rPr>
          <t xml:space="preserve">
</t>
        </r>
      </text>
    </comment>
    <comment ref="H8" authorId="1">
      <text>
        <r>
          <rPr>
            <b/>
            <sz val="14"/>
            <color indexed="81"/>
            <rFont val="Tahoma"/>
            <family val="2"/>
          </rPr>
          <t>PREENCHER APENAS O ESPAÇO AMARELO</t>
        </r>
        <r>
          <rPr>
            <sz val="8"/>
            <color indexed="81"/>
            <rFont val="Tahoma"/>
          </rPr>
          <t xml:space="preserve">
</t>
        </r>
        <r>
          <rPr>
            <b/>
            <sz val="14"/>
            <color indexed="48"/>
            <rFont val="Tahoma"/>
            <family val="2"/>
          </rPr>
          <t>(os dados apresentados são a título de exemplo, preencha com os seus dados)</t>
        </r>
      </text>
    </comment>
    <comment ref="A11" authorId="1">
      <text>
        <r>
          <rPr>
            <b/>
            <sz val="10"/>
            <color indexed="81"/>
            <rFont val="Tahoma"/>
            <family val="2"/>
          </rPr>
          <t>Número de meses de exploração</t>
        </r>
        <r>
          <rPr>
            <sz val="10"/>
            <color indexed="81"/>
            <rFont val="Tahoma"/>
            <family val="2"/>
          </rPr>
          <t xml:space="preserve"> - nesta linha deve indicar, para cada ano,  o número de meses de exploração ( normalmente coincidente com o numero de meses do ano, com excepção do ano inicial  em que esse numero depende dos meses necessários à execução do investimento,  e nos quais não há ainda exploração ).</t>
        </r>
        <r>
          <rPr>
            <sz val="8"/>
            <color indexed="81"/>
            <rFont val="Tahoma"/>
          </rPr>
          <t xml:space="preserve">
</t>
        </r>
      </text>
    </comment>
    <comment ref="A13" authorId="1">
      <text>
        <r>
          <rPr>
            <b/>
            <sz val="10"/>
            <color indexed="81"/>
            <rFont val="Tahoma"/>
            <family val="2"/>
          </rPr>
          <t xml:space="preserve"> Fornecedores (Mercadorias ) - </t>
        </r>
        <r>
          <rPr>
            <sz val="10"/>
            <color indexed="81"/>
            <rFont val="Tahoma"/>
            <family val="2"/>
          </rPr>
          <t>nesta linha e para cada ano, deve indicar os prazos médios, em dias, que julga poder obter de crédito nos fornecimentos de mercadorias. ou de outros fornecimentos e serviços.</t>
        </r>
        <r>
          <rPr>
            <sz val="8"/>
            <color indexed="81"/>
            <rFont val="Tahoma"/>
          </rPr>
          <t xml:space="preserve">
</t>
        </r>
      </text>
    </comment>
    <comment ref="A14" authorId="1">
      <text>
        <r>
          <rPr>
            <b/>
            <sz val="10"/>
            <color indexed="81"/>
            <rFont val="Tahoma"/>
            <family val="2"/>
          </rPr>
          <t xml:space="preserve"> Fornecedores ( Out.Forn.Serv.) </t>
        </r>
        <r>
          <rPr>
            <sz val="10"/>
            <color indexed="81"/>
            <rFont val="Tahoma"/>
            <family val="2"/>
          </rPr>
          <t>- nesta linha e para cada ano, deve indicar os prazos médios, em dias, que julga poder obter de crédito nos fornecimentos e serviços externos.</t>
        </r>
        <r>
          <rPr>
            <sz val="8"/>
            <color indexed="81"/>
            <rFont val="Tahoma"/>
          </rPr>
          <t xml:space="preserve">
</t>
        </r>
      </text>
    </comment>
    <comment ref="A15" authorId="1">
      <text>
        <r>
          <rPr>
            <b/>
            <sz val="10"/>
            <color indexed="81"/>
            <rFont val="Tahoma"/>
            <family val="2"/>
          </rPr>
          <t xml:space="preserve"> Clientes  -</t>
        </r>
        <r>
          <rPr>
            <sz val="10"/>
            <color indexed="81"/>
            <rFont val="Tahoma"/>
            <family val="2"/>
          </rPr>
          <t xml:space="preserve"> nesta linha e para cada ano, deve indicar os prazos médios, em dias, que julga ter de conceder de crédito aos seus clientes, pela venda de mercadorias e/ou serviços.</t>
        </r>
        <r>
          <rPr>
            <sz val="8"/>
            <color indexed="81"/>
            <rFont val="Tahoma"/>
          </rPr>
          <t xml:space="preserve">
</t>
        </r>
      </text>
    </comment>
    <comment ref="A16" authorId="1">
      <text>
        <r>
          <rPr>
            <b/>
            <sz val="10"/>
            <color indexed="81"/>
            <rFont val="Tahoma"/>
            <family val="2"/>
          </rPr>
          <t xml:space="preserve">Armazenagem </t>
        </r>
        <r>
          <rPr>
            <sz val="10"/>
            <color indexed="81"/>
            <rFont val="Tahoma"/>
            <family val="2"/>
          </rPr>
          <t xml:space="preserve">
 ( Não aplicável a empresas de serviços que não tenham complementarmente comercialização de produtos. Não é necessário o preenchimento nesses casos. )</t>
        </r>
        <r>
          <rPr>
            <sz val="8"/>
            <color indexed="81"/>
            <rFont val="Tahoma"/>
          </rPr>
          <t xml:space="preserve">
</t>
        </r>
      </text>
    </comment>
    <comment ref="A17" authorId="1">
      <text>
        <r>
          <rPr>
            <b/>
            <sz val="10"/>
            <color indexed="81"/>
            <rFont val="Tahoma"/>
            <family val="2"/>
          </rPr>
          <t xml:space="preserve"> Mercadorias </t>
        </r>
        <r>
          <rPr>
            <sz val="10"/>
            <color indexed="81"/>
            <rFont val="Tahoma"/>
            <family val="2"/>
          </rPr>
          <t xml:space="preserve">- nesta linha e para cada ano, deve indicar o tempo, em dias, pelo qual julga necessário manter em stock as mercadorias que irá vender, de forma a que não existam rupturas.
</t>
        </r>
      </text>
    </comment>
    <comment ref="A18" authorId="1">
      <text>
        <r>
          <rPr>
            <b/>
            <sz val="10"/>
            <color indexed="81"/>
            <rFont val="Tahoma"/>
            <family val="2"/>
          </rPr>
          <t xml:space="preserve">Matérias Primas e Subsidiárias </t>
        </r>
        <r>
          <rPr>
            <sz val="10"/>
            <color indexed="81"/>
            <rFont val="Tahoma"/>
            <family val="2"/>
          </rPr>
          <t xml:space="preserve">- nesta linha e para cada ano, deve indicar o tempo, em dias, pelo qual julga necessário manter em stock as matérias primas e subsidiárias para que possa manter a produção, sem rupturas.
</t>
        </r>
      </text>
    </comment>
    <comment ref="A19" authorId="1">
      <text>
        <r>
          <rPr>
            <b/>
            <sz val="10"/>
            <color indexed="81"/>
            <rFont val="Tahoma"/>
            <family val="2"/>
          </rPr>
          <t xml:space="preserve">Produtos Acabados </t>
        </r>
        <r>
          <rPr>
            <sz val="10"/>
            <color indexed="81"/>
            <rFont val="Tahoma"/>
            <family val="2"/>
          </rPr>
          <t>- nesta linha e para cada ano, deve indicar o tempo, em dias, pelo qual julga necessário manter em stock os produtos acabados, que produz e irá vender, sem que existam rupturas.</t>
        </r>
        <r>
          <rPr>
            <sz val="8"/>
            <color indexed="81"/>
            <rFont val="Tahoma"/>
          </rPr>
          <t xml:space="preserve">
</t>
        </r>
      </text>
    </comment>
    <comment ref="A20" authorId="1">
      <text>
        <r>
          <rPr>
            <b/>
            <sz val="10"/>
            <color indexed="81"/>
            <rFont val="Tahoma"/>
            <family val="2"/>
          </rPr>
          <t>Detenção de liquidez -</t>
        </r>
        <r>
          <rPr>
            <sz val="10"/>
            <color indexed="81"/>
            <rFont val="Tahoma"/>
            <family val="2"/>
          </rPr>
          <t xml:space="preserve"> nesta linha e para cada ano, deve indicar o prazo, em dias, que julga dever  manter disponibilidades financeiras para fazer face à actividade corrente.</t>
        </r>
        <r>
          <rPr>
            <sz val="8"/>
            <color indexed="81"/>
            <rFont val="Tahoma"/>
          </rPr>
          <t xml:space="preserve">
</t>
        </r>
      </text>
    </comment>
    <comment ref="A22" authorId="1">
      <text>
        <r>
          <rPr>
            <b/>
            <sz val="10"/>
            <color indexed="81"/>
            <rFont val="Tahoma"/>
            <family val="2"/>
          </rPr>
          <t xml:space="preserve">Vendas P/ Mercado Externo (% média) </t>
        </r>
        <r>
          <rPr>
            <sz val="10"/>
            <color indexed="81"/>
            <rFont val="Tahoma"/>
            <family val="2"/>
          </rPr>
          <t xml:space="preserve">- nesta linha deve indicar a percentagem de vendas que espera realizar no mercado externo. </t>
        </r>
        <r>
          <rPr>
            <sz val="8"/>
            <color indexed="81"/>
            <rFont val="Tahoma"/>
          </rPr>
          <t xml:space="preserve">
</t>
        </r>
      </text>
    </comment>
    <comment ref="A23" authorId="1">
      <text>
        <r>
          <rPr>
            <b/>
            <sz val="10"/>
            <color indexed="81"/>
            <rFont val="Tahoma"/>
            <family val="2"/>
          </rPr>
          <t xml:space="preserve">Compras ao Mercado Externo (% média) </t>
        </r>
        <r>
          <rPr>
            <sz val="10"/>
            <color indexed="81"/>
            <rFont val="Tahoma"/>
            <family val="2"/>
          </rPr>
          <t>- nesta linha deve indicar a percentagem das suas compras que espera realizar no mercado externo.</t>
        </r>
        <r>
          <rPr>
            <sz val="8"/>
            <color indexed="81"/>
            <rFont val="Tahoma"/>
          </rPr>
          <t xml:space="preserve">
</t>
        </r>
      </text>
    </comment>
    <comment ref="A26" authorId="1">
      <text>
        <r>
          <rPr>
            <b/>
            <sz val="10"/>
            <color indexed="81"/>
            <rFont val="Tahoma"/>
            <family val="2"/>
          </rPr>
          <t xml:space="preserve">Taxa de Inflação - </t>
        </r>
        <r>
          <rPr>
            <sz val="10"/>
            <color indexed="81"/>
            <rFont val="Tahoma"/>
            <family val="2"/>
          </rPr>
          <t>Deve indicar a taxa de inflação esperada para cada um dos anos de actividade.</t>
        </r>
        <r>
          <rPr>
            <sz val="8"/>
            <color indexed="81"/>
            <rFont val="Tahoma"/>
          </rPr>
          <t xml:space="preserve">
</t>
        </r>
      </text>
    </comment>
    <comment ref="A27" authorId="1">
      <text>
        <r>
          <rPr>
            <b/>
            <sz val="10"/>
            <color indexed="81"/>
            <rFont val="Tahoma"/>
            <family val="2"/>
          </rPr>
          <t>Provisões</t>
        </r>
        <r>
          <rPr>
            <sz val="10"/>
            <color indexed="81"/>
            <rFont val="Tahoma"/>
            <family val="2"/>
          </rPr>
          <t xml:space="preserve"> - as provisões são montantes que se reservam em cada exercício para que situações extraordinárias de perdas possam ser atenuadas no exercício em que ocorrem. A constitução de provisões não é obrigatória, depende da política de empresa e da actividade ou sector em que a empresa se insere.</t>
        </r>
        <r>
          <rPr>
            <sz val="8"/>
            <color indexed="81"/>
            <rFont val="Tahoma"/>
          </rPr>
          <t xml:space="preserve">
</t>
        </r>
      </text>
    </comment>
    <comment ref="A28" authorId="1">
      <text>
        <r>
          <rPr>
            <b/>
            <sz val="10"/>
            <color indexed="81"/>
            <rFont val="Tahoma"/>
            <family val="2"/>
          </rPr>
          <t>Existências</t>
        </r>
        <r>
          <rPr>
            <sz val="10"/>
            <color indexed="81"/>
            <rFont val="Tahoma"/>
            <family val="2"/>
          </rPr>
          <t xml:space="preserve"> - nesta linha e para cada ano, deve indicar, sobre o valor de existências e  em termos  percentuais, o montante de provisão a constituir para fazer face a eventuais depreciações ou perdas em mercadorias, matérias primas e produtos acabados.</t>
        </r>
        <r>
          <rPr>
            <sz val="8"/>
            <color indexed="81"/>
            <rFont val="Tahoma"/>
          </rPr>
          <t xml:space="preserve">
</t>
        </r>
      </text>
    </comment>
    <comment ref="A29" authorId="1">
      <text>
        <r>
          <rPr>
            <b/>
            <sz val="10"/>
            <color indexed="81"/>
            <rFont val="Tahoma"/>
            <family val="2"/>
          </rPr>
          <t xml:space="preserve"> Cobranças Duvidosas -</t>
        </r>
        <r>
          <rPr>
            <sz val="10"/>
            <color indexed="81"/>
            <rFont val="Tahoma"/>
            <family val="2"/>
          </rPr>
          <t xml:space="preserve"> nesta linha e para cada ano, deve indicar, sobre o valor do saldo em clientes e em termos  percentuais o montante de provisões a constituir, para fazer face a eventuais vendas incobráveis.</t>
        </r>
        <r>
          <rPr>
            <sz val="8"/>
            <color indexed="81"/>
            <rFont val="Tahoma"/>
          </rPr>
          <t xml:space="preserve">
</t>
        </r>
      </text>
    </comment>
    <comment ref="A33" authorId="1">
      <text>
        <r>
          <rPr>
            <b/>
            <sz val="10"/>
            <color indexed="81"/>
            <rFont val="Tahoma"/>
            <family val="2"/>
          </rPr>
          <t xml:space="preserve">Taxa de distribuição de dividendos - </t>
        </r>
        <r>
          <rPr>
            <sz val="10"/>
            <color indexed="81"/>
            <rFont val="Tahoma"/>
            <family val="2"/>
          </rPr>
          <t>nesta linha e para cada ano, deve indicar em termos percentuais e sobre os resultados, que montante, se existir, será distribuido pelos sócios/accionistas, e portanto retirados da empresa.</t>
        </r>
        <r>
          <rPr>
            <sz val="8"/>
            <color indexed="81"/>
            <rFont val="Tahoma"/>
          </rPr>
          <t xml:space="preserve">
</t>
        </r>
      </text>
    </comment>
  </commentList>
</comments>
</file>

<file path=xl/comments10.xml><?xml version="1.0" encoding="utf-8"?>
<comments xmlns="http://schemas.openxmlformats.org/spreadsheetml/2006/main">
  <authors>
    <author>A satisfied Microsoft Office user</author>
  </authors>
  <commentList>
    <comment ref="A1" authorId="0">
      <text>
        <r>
          <rPr>
            <sz val="10"/>
            <color indexed="81"/>
            <rFont val="Tahoma"/>
            <family val="2"/>
          </rPr>
          <t xml:space="preserve"> O conjunto de mapas que constitui o Plano de Exploração Previsional, pretende elencar previsional e anualmente os  proveitos e custos da empresa , elementos necessários ao calculo dos resultados líquidos previsionais.
 Em virtude de estarmos a lidar com previsões que por terem sempre implícitas um  grau maior ou menor de erro, devem os valores a apresentar ser devidamente fundamentados.
 Deve por isso ser anexa uma descrição detalhada da forma como foram obtidos os valores das principais rubricas em cada um dos mapas. </t>
        </r>
        <r>
          <rPr>
            <sz val="8"/>
            <color indexed="81"/>
            <rFont val="Tahoma"/>
          </rPr>
          <t xml:space="preserve">
</t>
        </r>
      </text>
    </comment>
    <comment ref="A2" authorId="0">
      <text>
        <r>
          <rPr>
            <b/>
            <sz val="10"/>
            <color indexed="81"/>
            <rFont val="Tahoma"/>
            <family val="2"/>
          </rPr>
          <t xml:space="preserve"> ( Não aplicável a empresas de serviços. Não é necessário o preenchimento nesses casos.)</t>
        </r>
        <r>
          <rPr>
            <sz val="8"/>
            <color indexed="81"/>
            <rFont val="Tahoma"/>
          </rPr>
          <t xml:space="preserve">
</t>
        </r>
      </text>
    </comment>
    <comment ref="A4" authorId="0">
      <text>
        <r>
          <rPr>
            <b/>
            <sz val="10"/>
            <color indexed="81"/>
            <rFont val="Tahoma"/>
            <family val="2"/>
          </rPr>
          <t>Vendas de Produtos Acabados -</t>
        </r>
        <r>
          <rPr>
            <sz val="10"/>
            <color indexed="81"/>
            <rFont val="Tahoma"/>
            <family val="2"/>
          </rPr>
          <t xml:space="preserve"> Neste quadro deve indicar, nas linhas previstas para o efeito, quais os produtos ou família de produtos que espera vender (em quantidades) no primeiro ano de actividade; as vendas para os anos seguintes serão determinadas automaticamente, a partir das taxas de crescimento que indicará no quadro seguinte (Taxa de Crescimento das Vendas em Quantidade).</t>
        </r>
        <r>
          <rPr>
            <sz val="8"/>
            <color indexed="81"/>
            <rFont val="Tahoma"/>
          </rPr>
          <t xml:space="preserve">
</t>
        </r>
      </text>
    </comment>
    <comment ref="F15" authorId="0">
      <text>
        <r>
          <rPr>
            <b/>
            <sz val="10"/>
            <color indexed="81"/>
            <rFont val="Tahoma"/>
            <family val="2"/>
          </rPr>
          <t>Taxa de Crescimento das Vendas em Quantidades</t>
        </r>
        <r>
          <rPr>
            <sz val="10"/>
            <color indexed="81"/>
            <rFont val="Tahoma"/>
            <family val="2"/>
          </rPr>
          <t xml:space="preserve"> - Neste quadro deve indicar, para cada produto ou família de produtos e em termos percentuais, a evolução que prevê para as suas vendas, anualmente.  </t>
        </r>
        <r>
          <rPr>
            <sz val="8"/>
            <color indexed="81"/>
            <rFont val="Tahoma"/>
          </rPr>
          <t xml:space="preserve">
</t>
        </r>
      </text>
    </comment>
    <comment ref="A26" authorId="0">
      <text>
        <r>
          <rPr>
            <b/>
            <sz val="10"/>
            <color indexed="81"/>
            <rFont val="Tahoma"/>
            <family val="2"/>
          </rPr>
          <t xml:space="preserve">Preço de venda - </t>
        </r>
        <r>
          <rPr>
            <sz val="10"/>
            <color indexed="81"/>
            <rFont val="Tahoma"/>
            <family val="2"/>
          </rPr>
          <t xml:space="preserve">Neste quadro deve indicar para cada um dos produtos ou família de produtos definidos anteriormente, qual o seu preço unitário de venda; o valor global das vendas será calculado automaticamente tendo em conta a taxa de inflação definida no mapa 5.1. ( Pressupostos do Projecto ) e a taxa de crescimento do preço unitário que irá definir no quadro seguinte (Taxa de Crescimento do Preço Unitário); </t>
        </r>
        <r>
          <rPr>
            <sz val="8"/>
            <color indexed="81"/>
            <rFont val="Tahoma"/>
          </rPr>
          <t xml:space="preserve">
</t>
        </r>
      </text>
    </comment>
    <comment ref="E37" authorId="0">
      <text>
        <r>
          <rPr>
            <b/>
            <sz val="10"/>
            <color indexed="81"/>
            <rFont val="Tahoma"/>
            <family val="2"/>
          </rPr>
          <t>Taxa de Crescimento do Preço Unitário</t>
        </r>
        <r>
          <rPr>
            <sz val="10"/>
            <color indexed="81"/>
            <rFont val="Tahoma"/>
            <family val="2"/>
          </rPr>
          <t xml:space="preserve"> - Neste quadro deve indicar, para cada produto ou família de produtos e em termos percentuais, a evolução que prevê para as suas vendas anualmente.  </t>
        </r>
        <r>
          <rPr>
            <sz val="8"/>
            <color indexed="81"/>
            <rFont val="Tahoma"/>
          </rPr>
          <t xml:space="preserve">
</t>
        </r>
      </text>
    </comment>
    <comment ref="D48" authorId="0">
      <text>
        <r>
          <rPr>
            <b/>
            <sz val="10"/>
            <color indexed="81"/>
            <rFont val="Tahoma"/>
            <family val="2"/>
          </rPr>
          <t xml:space="preserve">Vendas - </t>
        </r>
        <r>
          <rPr>
            <sz val="10"/>
            <color indexed="81"/>
            <rFont val="Tahoma"/>
            <family val="2"/>
          </rPr>
          <t>Este quadro apresenta o valor das vendas, calculado automaticamente, com base nos valores indicados e calculados nos quadros anteriores.</t>
        </r>
        <r>
          <rPr>
            <sz val="8"/>
            <color indexed="81"/>
            <rFont val="Tahoma"/>
          </rPr>
          <t xml:space="preserve">
</t>
        </r>
      </text>
    </comment>
  </commentList>
</comments>
</file>

<file path=xl/comments11.xml><?xml version="1.0" encoding="utf-8"?>
<comments xmlns="http://schemas.openxmlformats.org/spreadsheetml/2006/main">
  <authors>
    <author>A satisfied Microsoft Office user</author>
  </authors>
  <commentList>
    <comment ref="A1" authorId="0">
      <text>
        <r>
          <rPr>
            <b/>
            <sz val="10"/>
            <color indexed="81"/>
            <rFont val="Tahoma"/>
            <family val="2"/>
          </rPr>
          <t xml:space="preserve"> ( Não aplicável a empresas de serviços que não tenham complementarmente comercialização de produtos. Não é necessário o preenchimento nesses casos. )</t>
        </r>
        <r>
          <rPr>
            <sz val="8"/>
            <color indexed="81"/>
            <rFont val="Tahoma"/>
          </rPr>
          <t xml:space="preserve">
</t>
        </r>
      </text>
    </comment>
    <comment ref="A3" authorId="0">
      <text>
        <r>
          <rPr>
            <b/>
            <sz val="10"/>
            <color indexed="81"/>
            <rFont val="Tahoma"/>
            <family val="2"/>
          </rPr>
          <t>Vendas de Mercadorias</t>
        </r>
        <r>
          <rPr>
            <sz val="10"/>
            <color indexed="81"/>
            <rFont val="Tahoma"/>
            <family val="2"/>
          </rPr>
          <t xml:space="preserve"> - Neste quadro deve indicar, nas linhas previstas para o efeito, quais os produtos ou família de produtos que espera vender (em quantidades) no primeiro ano de actividade; as vendas para os anos seguintes serão determinadas automaticamente, a partir das taxas de crescimento que indicará no quadro seguinte (Taxa de Crescimento das Vendas em Quantidade)</t>
        </r>
      </text>
    </comment>
    <comment ref="E14" authorId="0">
      <text>
        <r>
          <rPr>
            <b/>
            <sz val="10"/>
            <color indexed="81"/>
            <rFont val="Tahoma"/>
            <family val="2"/>
          </rPr>
          <t xml:space="preserve">Taxa de Crescimento das Vendas em Quantidade </t>
        </r>
        <r>
          <rPr>
            <sz val="10"/>
            <color indexed="81"/>
            <rFont val="Tahoma"/>
            <family val="2"/>
          </rPr>
          <t xml:space="preserve">- Neste quadro deve indicar, para cada produto ou família de produtos e em termos percentuais, a evolução que prevê para as suas vendas, anualmente.  </t>
        </r>
        <r>
          <rPr>
            <sz val="8"/>
            <color indexed="81"/>
            <rFont val="Tahoma"/>
          </rPr>
          <t xml:space="preserve">
</t>
        </r>
      </text>
    </comment>
    <comment ref="A25" authorId="0">
      <text>
        <r>
          <rPr>
            <b/>
            <sz val="10"/>
            <color indexed="81"/>
            <rFont val="Tahoma"/>
            <family val="2"/>
          </rPr>
          <t>Preço de venda -</t>
        </r>
        <r>
          <rPr>
            <sz val="10"/>
            <color indexed="81"/>
            <rFont val="Tahoma"/>
            <family val="2"/>
          </rPr>
          <t xml:space="preserve"> Neste quadro deve indicar para cada um dos produtos ou família de produtos definidos anteriormente, qual o seu preço unitário de venda; o valor global das vendas será calculado automaticamente tendo em conta a taxa de inflação definida no mapa 5.1. ( Pressupostos do Projecto ) e a taxa de crescimento do preço unitário que irá definir no quadro seguinte (Taxa de Crescimento do Preço Unitário); </t>
        </r>
        <r>
          <rPr>
            <sz val="8"/>
            <color indexed="81"/>
            <rFont val="Tahoma"/>
          </rPr>
          <t xml:space="preserve">
</t>
        </r>
      </text>
    </comment>
    <comment ref="E36" authorId="0">
      <text>
        <r>
          <rPr>
            <b/>
            <sz val="10"/>
            <color indexed="81"/>
            <rFont val="Tahoma"/>
            <family val="2"/>
          </rPr>
          <t xml:space="preserve"> Taxa de Crescimento do Preço Unitário </t>
        </r>
        <r>
          <rPr>
            <sz val="10"/>
            <color indexed="81"/>
            <rFont val="Tahoma"/>
            <family val="2"/>
          </rPr>
          <t xml:space="preserve">- Neste quadro deve indicar, para cada produto ou família de produtos e em termos percentuais, a evolução que prevê para as suas vendas anualmente.  </t>
        </r>
        <r>
          <rPr>
            <sz val="8"/>
            <color indexed="81"/>
            <rFont val="Tahoma"/>
          </rPr>
          <t xml:space="preserve">
</t>
        </r>
      </text>
    </comment>
    <comment ref="D47" authorId="0">
      <text>
        <r>
          <rPr>
            <b/>
            <sz val="10"/>
            <color indexed="81"/>
            <rFont val="Tahoma"/>
            <family val="2"/>
          </rPr>
          <t xml:space="preserve">Vendas - </t>
        </r>
        <r>
          <rPr>
            <sz val="10"/>
            <color indexed="81"/>
            <rFont val="Tahoma"/>
            <family val="2"/>
          </rPr>
          <t>Este quadro apresenta o valor das vendas, calculado automaticamente, com base nos valores indicados e calculados nos quadros anteriores.</t>
        </r>
        <r>
          <rPr>
            <sz val="8"/>
            <color indexed="81"/>
            <rFont val="Tahoma"/>
          </rPr>
          <t xml:space="preserve">
</t>
        </r>
      </text>
    </comment>
  </commentList>
</comments>
</file>

<file path=xl/comments12.xml><?xml version="1.0" encoding="utf-8"?>
<comments xmlns="http://schemas.openxmlformats.org/spreadsheetml/2006/main">
  <authors>
    <author>A satisfied Microsoft Office user</author>
  </authors>
  <commentList>
    <comment ref="E1" authorId="0">
      <text>
        <r>
          <rPr>
            <b/>
            <sz val="10"/>
            <color indexed="81"/>
            <rFont val="Tahoma"/>
            <family val="2"/>
          </rPr>
          <t xml:space="preserve"> ( Não aplicável a empresas de serviços. Não é necessário o preenchimento nesses casos.)
</t>
        </r>
        <r>
          <rPr>
            <sz val="10"/>
            <color indexed="81"/>
            <rFont val="Tahoma"/>
            <family val="2"/>
          </rPr>
          <t xml:space="preserve"> 
Este mapa servirá de suporte ao cálculo ao custo com produtos acabados e mercadorias associado ao seu plano de vendas, tomando ainda em consideração a política de stocks que definiu nos Pressupostos do Projecto.</t>
        </r>
        <r>
          <rPr>
            <sz val="8"/>
            <color indexed="81"/>
            <rFont val="Tahoma"/>
          </rPr>
          <t xml:space="preserve">
</t>
        </r>
      </text>
    </comment>
    <comment ref="A3" authorId="0">
      <text>
        <r>
          <rPr>
            <b/>
            <sz val="10"/>
            <color indexed="81"/>
            <rFont val="Tahoma"/>
            <family val="2"/>
          </rPr>
          <t>Consumo de Produtos Acabados em Valor -</t>
        </r>
        <r>
          <rPr>
            <sz val="10"/>
            <color indexed="81"/>
            <rFont val="Tahoma"/>
            <family val="2"/>
          </rPr>
          <t xml:space="preserve"> Neste quadro deve indicar para cada produto ou família de produtos que definiu no mapa 5.2.1.(Vendas de Produtos Acabados), qual a percentagem em valor de incorporação de matérias primas; os consumos anuais serão calculados automaticamente em função das percentagens indicadas e do valor das vendas que definiu no mapa 5.2.1.( Vendas de Produtos Acabados )</t>
        </r>
        <r>
          <rPr>
            <sz val="8"/>
            <color indexed="81"/>
            <rFont val="Tahoma"/>
          </rPr>
          <t xml:space="preserve">
</t>
        </r>
      </text>
    </comment>
    <comment ref="E15" authorId="0">
      <text>
        <r>
          <rPr>
            <b/>
            <sz val="10"/>
            <color indexed="81"/>
            <rFont val="Tahoma"/>
            <family val="2"/>
          </rPr>
          <t>Valor do Stock Final de Matérias Primas</t>
        </r>
        <r>
          <rPr>
            <sz val="10"/>
            <color indexed="81"/>
            <rFont val="Tahoma"/>
            <family val="2"/>
          </rPr>
          <t xml:space="preserve"> - Este quadro  é de preenchimento automático. Para o cálculo são tidos em conta os valores do quadro anterior e os prazos médios de armazenagem definidos no mapa 5.1. ( Pressupostos do Projecto ).</t>
        </r>
        <r>
          <rPr>
            <sz val="8"/>
            <color indexed="81"/>
            <rFont val="Tahoma"/>
          </rPr>
          <t xml:space="preserve">
</t>
        </r>
      </text>
    </comment>
    <comment ref="A28" authorId="0">
      <text>
        <r>
          <rPr>
            <b/>
            <sz val="10"/>
            <color indexed="81"/>
            <rFont val="Tahoma"/>
            <family val="2"/>
          </rPr>
          <t xml:space="preserve"> Existência Inicial de M.P.</t>
        </r>
        <r>
          <rPr>
            <sz val="10"/>
            <color indexed="81"/>
            <rFont val="Tahoma"/>
            <family val="2"/>
          </rPr>
          <t xml:space="preserve"> - O cálculo do valor das existências iniciais é efectuado automaticamente, sendo a existência inicial do primeiro ano ( Ano 1 ) igual a zero; nos anos seguinte ( Ano 2 - 5 ) esse  valor é igual à existência final do ano anterior.</t>
        </r>
        <r>
          <rPr>
            <sz val="8"/>
            <color indexed="81"/>
            <rFont val="Tahoma"/>
          </rPr>
          <t xml:space="preserve">
</t>
        </r>
      </text>
    </comment>
    <comment ref="A29" authorId="0">
      <text>
        <r>
          <rPr>
            <b/>
            <sz val="10"/>
            <color indexed="81"/>
            <rFont val="Tahoma"/>
            <family val="2"/>
          </rPr>
          <t xml:space="preserve"> Compras de M.P. -</t>
        </r>
        <r>
          <rPr>
            <sz val="10"/>
            <color indexed="81"/>
            <rFont val="Tahoma"/>
            <family val="2"/>
          </rPr>
          <t xml:space="preserve"> O cálculo do valor das compras de matérias primas é efectuado automaticamente sendo efectuado com base na seguinte fórmula: 
Compras = Custo Matérias Consumidas + Existências Finais - Existências Iniciais.</t>
        </r>
        <r>
          <rPr>
            <sz val="8"/>
            <color indexed="81"/>
            <rFont val="Tahoma"/>
          </rPr>
          <t xml:space="preserve">
</t>
        </r>
      </text>
    </comment>
    <comment ref="A30" authorId="0">
      <text>
        <r>
          <rPr>
            <b/>
            <sz val="10"/>
            <color indexed="81"/>
            <rFont val="Tahoma"/>
            <family val="2"/>
          </rPr>
          <t>Existência Final de M.P. -</t>
        </r>
        <r>
          <rPr>
            <sz val="10"/>
            <color indexed="81"/>
            <rFont val="Tahoma"/>
            <family val="2"/>
          </rPr>
          <t xml:space="preserve"> O cálculo do valor das existências finais é efectuado automaticamente, com base nos prazos médios de armazenagem definidos no mapa 5.1. ( Pressupostos do Projecto ).</t>
        </r>
        <r>
          <rPr>
            <sz val="8"/>
            <color indexed="81"/>
            <rFont val="Tahoma"/>
          </rPr>
          <t xml:space="preserve">
</t>
        </r>
      </text>
    </comment>
    <comment ref="A32" authorId="0">
      <text>
        <r>
          <rPr>
            <b/>
            <sz val="10"/>
            <color indexed="81"/>
            <rFont val="Tahoma"/>
            <family val="2"/>
          </rPr>
          <t>Variação de Produção</t>
        </r>
        <r>
          <rPr>
            <sz val="10"/>
            <color indexed="81"/>
            <rFont val="Tahoma"/>
            <family val="2"/>
          </rPr>
          <t xml:space="preserve"> - O cálculo do valor da variação da produção é efectuado automaticamente e corresponde ao diferencial entre a existência final e inicial de produtos acabados.</t>
        </r>
        <r>
          <rPr>
            <sz val="8"/>
            <color indexed="81"/>
            <rFont val="Tahoma"/>
          </rPr>
          <t xml:space="preserve">
</t>
        </r>
      </text>
    </comment>
    <comment ref="A34" authorId="0">
      <text>
        <r>
          <rPr>
            <b/>
            <sz val="10"/>
            <color indexed="81"/>
            <rFont val="Tahoma"/>
            <family val="2"/>
          </rPr>
          <t>Existência Inicial de Produtos Acabados -</t>
        </r>
        <r>
          <rPr>
            <sz val="10"/>
            <color indexed="81"/>
            <rFont val="Tahoma"/>
            <family val="2"/>
          </rPr>
          <t xml:space="preserve"> O cálculo do valor das existências iniciais de produtos acabados é efectuado automaticamente, sendo a existência inicial do primeiro ano ( Ano 1 ) igual a zero; nos anos seguinte ( Ano 2 - 5 ) esse  valor é igual à existência final do ano anterior.</t>
        </r>
        <r>
          <rPr>
            <sz val="8"/>
            <color indexed="81"/>
            <rFont val="Tahoma"/>
          </rPr>
          <t xml:space="preserve">
</t>
        </r>
      </text>
    </comment>
    <comment ref="A35" authorId="0">
      <text>
        <r>
          <rPr>
            <b/>
            <sz val="10"/>
            <color indexed="81"/>
            <rFont val="Tahoma"/>
            <family val="2"/>
          </rPr>
          <t xml:space="preserve"> Existência Final de Produtos Acabados  </t>
        </r>
        <r>
          <rPr>
            <sz val="10"/>
            <color indexed="81"/>
            <rFont val="Tahoma"/>
            <family val="2"/>
          </rPr>
          <t>- O cálculo do valor das existências finais de produtos acabados é efectuado automaticamente, com base nos prazos médios de armazenagem definidos no mapa 5.1. ( Pressupostos do Projecto ).</t>
        </r>
        <r>
          <rPr>
            <sz val="8"/>
            <color indexed="81"/>
            <rFont val="Tahoma"/>
          </rPr>
          <t xml:space="preserve">
</t>
        </r>
      </text>
    </comment>
    <comment ref="A37" authorId="0">
      <text>
        <r>
          <rPr>
            <b/>
            <sz val="10"/>
            <color indexed="81"/>
            <rFont val="Tahoma"/>
            <family val="2"/>
          </rPr>
          <t>Custo das Vendas de Produtos Acabados</t>
        </r>
        <r>
          <rPr>
            <sz val="10"/>
            <color indexed="81"/>
            <rFont val="Tahoma"/>
            <family val="2"/>
          </rPr>
          <t xml:space="preserve"> - O cálculo do custo das vendas de produtos acabados é efectuado automaticamente e é igual ao custo das matérias consumidas, ponderado com a variação da produção.</t>
        </r>
        <r>
          <rPr>
            <sz val="8"/>
            <color indexed="81"/>
            <rFont val="Tahoma"/>
          </rPr>
          <t xml:space="preserve">
</t>
        </r>
      </text>
    </comment>
    <comment ref="A39" authorId="0">
      <text>
        <r>
          <rPr>
            <b/>
            <sz val="10"/>
            <color indexed="81"/>
            <rFont val="Tahoma"/>
            <family val="2"/>
          </rPr>
          <t>Custo das Mercadorias Vendidas e Consumidas -</t>
        </r>
        <r>
          <rPr>
            <sz val="10"/>
            <color indexed="81"/>
            <rFont val="Tahoma"/>
            <family val="2"/>
          </rPr>
          <t xml:space="preserve"> O cálculo do custo das mercadorias vendidas e consumidas é igual ao custo das matérias consumidas acrescido do custo das mercadorias vendidas. Dado que o cálculo do custo das mercadorias vendidas será efectuado no mapa seguinte ( 5.2.4 - Custo das Mercadorias Vendidas ) o valor apresentado ainda é igual ao custo das vendas de produtos acabados, sendo no entanto actualizado automáticamente após prenchimento de mapa referido.</t>
        </r>
      </text>
    </comment>
  </commentList>
</comments>
</file>

<file path=xl/comments13.xml><?xml version="1.0" encoding="utf-8"?>
<comments xmlns="http://schemas.openxmlformats.org/spreadsheetml/2006/main">
  <authors>
    <author>A satisfied Microsoft Office user</author>
  </authors>
  <commentList>
    <comment ref="C1" authorId="0">
      <text>
        <r>
          <rPr>
            <b/>
            <sz val="10"/>
            <color indexed="81"/>
            <rFont val="Tahoma"/>
            <family val="2"/>
          </rPr>
          <t xml:space="preserve"> ( Não aplicável a empresas de serviços que não tenham complementarmente comercialização de produtos. Não é necessário o preenchimento nesses casos. )
</t>
        </r>
        <r>
          <rPr>
            <sz val="10"/>
            <color indexed="81"/>
            <rFont val="Tahoma"/>
            <family val="2"/>
          </rPr>
          <t xml:space="preserve"> Este mapa servirá de suporte ao cálculo ao custo das mercadorias vendidas associado ao seu plano de vendas de mercadorias, tomando ainda em consideração a política de stocks que definiu nos Pressupostos do Projecto.</t>
        </r>
        <r>
          <rPr>
            <sz val="8"/>
            <color indexed="81"/>
            <rFont val="Tahoma"/>
          </rPr>
          <t xml:space="preserve">
</t>
        </r>
      </text>
    </comment>
    <comment ref="A3" authorId="0">
      <text>
        <r>
          <rPr>
            <b/>
            <sz val="10"/>
            <color indexed="81"/>
            <rFont val="Tahoma"/>
            <family val="2"/>
          </rPr>
          <t>Custo das Mercadorias em Valor</t>
        </r>
        <r>
          <rPr>
            <sz val="10"/>
            <color indexed="81"/>
            <rFont val="Tahoma"/>
            <family val="2"/>
          </rPr>
          <t xml:space="preserve"> - Neste quadro deve indicar para cada produto ou família de produtos que definiu no mapa 5.2.2.(Vendas de Mercadorias), qual a percentagem do seu custo sobre o preço de venda. (Ex. se vende por cem um produto que lhe custa 80, o valor percentual desse custo sobre o seu preço de venda é de 80% ).O Custo Anual das mercadorias vendidas é calculado automaticamente em função das percentagens indicadas e das quantidades de vendas que definiu no mapa 5.2.2. ( Vendas de Mercadorias  ). </t>
        </r>
        <r>
          <rPr>
            <sz val="8"/>
            <color indexed="81"/>
            <rFont val="Tahoma"/>
          </rPr>
          <t xml:space="preserve">
</t>
        </r>
      </text>
    </comment>
    <comment ref="E15" authorId="0">
      <text>
        <r>
          <rPr>
            <b/>
            <sz val="10"/>
            <color indexed="81"/>
            <rFont val="Tahoma"/>
            <family val="2"/>
          </rPr>
          <t>Valor do Stock Final de Mercadorias -</t>
        </r>
        <r>
          <rPr>
            <sz val="10"/>
            <color indexed="81"/>
            <rFont val="Tahoma"/>
            <family val="2"/>
          </rPr>
          <t xml:space="preserve"> Este quadro  é de preenchimento automático. Para o cálculo são tidos em conta os valores do quadro anterior e os prazos médios de armazenagem definidos no mapa 5.1. ( Pressupostos do Projecto ).</t>
        </r>
        <r>
          <rPr>
            <sz val="8"/>
            <color indexed="81"/>
            <rFont val="Tahoma"/>
          </rPr>
          <t xml:space="preserve">
</t>
        </r>
      </text>
    </comment>
    <comment ref="A28" authorId="0">
      <text>
        <r>
          <rPr>
            <b/>
            <sz val="10"/>
            <color indexed="81"/>
            <rFont val="Tahoma"/>
            <family val="2"/>
          </rPr>
          <t>Existência Inicial de Mercadorias</t>
        </r>
        <r>
          <rPr>
            <sz val="10"/>
            <color indexed="81"/>
            <rFont val="Tahoma"/>
            <family val="2"/>
          </rPr>
          <t xml:space="preserve"> - O cálculo do valor das existências iniciais é efectuado automaticamente, sendo a existência inicial do primeiro ano ( Ano 1 ) igual a zero; nos anos seguinte ( Ano 2 - 5 ) esse  valor é igual à existência final do ano anterior.</t>
        </r>
        <r>
          <rPr>
            <sz val="8"/>
            <color indexed="81"/>
            <rFont val="Tahoma"/>
          </rPr>
          <t xml:space="preserve">
</t>
        </r>
      </text>
    </comment>
    <comment ref="A29" authorId="0">
      <text>
        <r>
          <rPr>
            <b/>
            <sz val="10"/>
            <color indexed="81"/>
            <rFont val="Tahoma"/>
            <family val="2"/>
          </rPr>
          <t xml:space="preserve"> Compras de Mercadorias -</t>
        </r>
        <r>
          <rPr>
            <sz val="10"/>
            <color indexed="81"/>
            <rFont val="Tahoma"/>
            <family val="2"/>
          </rPr>
          <t xml:space="preserve"> O cálculo do valor das compras de mercadorias é efectuado automaticamente sendo efectuado com base na seguinte fórmula: 
Compras = Custo das Mercadorias + Existências Finais - Existências Iniciais.</t>
        </r>
        <r>
          <rPr>
            <sz val="8"/>
            <color indexed="81"/>
            <rFont val="Tahoma"/>
          </rPr>
          <t xml:space="preserve">
</t>
        </r>
      </text>
    </comment>
    <comment ref="A30" authorId="0">
      <text>
        <r>
          <rPr>
            <b/>
            <sz val="10"/>
            <color indexed="81"/>
            <rFont val="Tahoma"/>
            <family val="2"/>
          </rPr>
          <t>Existência Final de Mercadorias -</t>
        </r>
        <r>
          <rPr>
            <sz val="10"/>
            <color indexed="81"/>
            <rFont val="Tahoma"/>
            <family val="2"/>
          </rPr>
          <t xml:space="preserve"> O cálculo do valor das existências finais é efectuado automaticamente, com base nos prazos médios de armazenagem definidos no mapa 5.1. ( Pressupostos do Projecto ).</t>
        </r>
        <r>
          <rPr>
            <sz val="8"/>
            <color indexed="81"/>
            <rFont val="Tahoma"/>
          </rPr>
          <t xml:space="preserve">
</t>
        </r>
      </text>
    </comment>
    <comment ref="A33" authorId="0">
      <text>
        <r>
          <rPr>
            <b/>
            <sz val="10"/>
            <color indexed="81"/>
            <rFont val="Tahoma"/>
            <family val="2"/>
          </rPr>
          <t>Custo das Vendas das Mercadorias -</t>
        </r>
        <r>
          <rPr>
            <sz val="10"/>
            <color indexed="81"/>
            <rFont val="Tahoma"/>
            <family val="2"/>
          </rPr>
          <t xml:space="preserve"> O cálculo do custo das mercadorias vendidas  é igual ao custo das mercadorias em valor, dado que neste caso não existe variação de produção. Neste momento é automaticamente actualizado o mapa anterior ( 5.2.3. - Custo das Mercadorias Vendidas e Consumidas)</t>
        </r>
        <r>
          <rPr>
            <sz val="8"/>
            <color indexed="81"/>
            <rFont val="Tahoma"/>
          </rPr>
          <t xml:space="preserve">.
</t>
        </r>
      </text>
    </comment>
  </commentList>
</comments>
</file>

<file path=xl/comments14.xml><?xml version="1.0" encoding="utf-8"?>
<comments xmlns="http://schemas.openxmlformats.org/spreadsheetml/2006/main">
  <authors>
    <author>A satisfied Microsoft Office user</author>
  </authors>
  <commentList>
    <comment ref="A1" authorId="0">
      <text>
        <r>
          <rPr>
            <sz val="10"/>
            <color indexed="81"/>
            <rFont val="Tahoma"/>
            <family val="2"/>
          </rPr>
          <t xml:space="preserve"> Este mapa servirá de suporte ao cálculo do valor das vendas de serviços.</t>
        </r>
        <r>
          <rPr>
            <sz val="8"/>
            <color indexed="81"/>
            <rFont val="Tahoma"/>
          </rPr>
          <t xml:space="preserve">
</t>
        </r>
      </text>
    </comment>
    <comment ref="A3" authorId="0">
      <text>
        <r>
          <rPr>
            <b/>
            <sz val="10"/>
            <color indexed="81"/>
            <rFont val="Tahoma"/>
            <family val="2"/>
          </rPr>
          <t>Prestação de Serviços e Outros Proveitos -</t>
        </r>
        <r>
          <rPr>
            <sz val="10"/>
            <color indexed="81"/>
            <rFont val="Tahoma"/>
            <family val="2"/>
          </rPr>
          <t xml:space="preserve"> No caso da sua empresa além das mercadorias, vender também serviços ou exclusivamente serviços, deve indicar neste quadro (em contos) e nas linha previstas para o efeito, os serviços ou grupo de serviços a prestar e  o valor mensal dos mesmos; o cálculo anual dessas vendas é feito automaticamente, tendo em conta o número de meses de exploração, e a taxa de inflação definidos no mapa de pressupostos; esse valor é ainda ponderado com as Taxas de Crescimento Reais ( acima do valor previsto da inflação para cada ano) das prestações de serviços que deve indicar no quadro seguinte. </t>
        </r>
        <r>
          <rPr>
            <sz val="8"/>
            <color indexed="81"/>
            <rFont val="Tahoma"/>
          </rPr>
          <t xml:space="preserve">
</t>
        </r>
      </text>
    </comment>
    <comment ref="F17" authorId="0">
      <text>
        <r>
          <rPr>
            <b/>
            <sz val="10"/>
            <color indexed="81"/>
            <rFont val="Tahoma"/>
            <family val="2"/>
          </rPr>
          <t>Taxas de Crescimento Reais da Prestação de Serviços</t>
        </r>
        <r>
          <rPr>
            <sz val="10"/>
            <color indexed="81"/>
            <rFont val="Tahoma"/>
            <family val="2"/>
          </rPr>
          <t xml:space="preserve"> - Neste quadro deve indicar, para cada serviço ou grupo de serviços e em termos percentuais, a evolução que prevê para as suas vendas anualmente. As taxas de crescimento reais devem ser ponderadas com a inflação prevista para cada ano.
 ( Taxa de Crescimento Real = Taxa de Crescimento - Taxa de Inflação )</t>
        </r>
        <r>
          <rPr>
            <sz val="8"/>
            <color indexed="81"/>
            <rFont val="Tahoma"/>
          </rPr>
          <t xml:space="preserve">
</t>
        </r>
      </text>
    </comment>
    <comment ref="D28" authorId="0">
      <text>
        <r>
          <rPr>
            <b/>
            <sz val="10"/>
            <color indexed="81"/>
            <rFont val="Tahoma"/>
            <family val="2"/>
          </rPr>
          <t>Outros Proveitos -</t>
        </r>
        <r>
          <rPr>
            <sz val="10"/>
            <color indexed="81"/>
            <rFont val="Tahoma"/>
            <family val="2"/>
          </rPr>
          <t xml:space="preserve"> Neste quadro deve indicar que outros proveitos prevê obter e qual o seu valor em cada ano..</t>
        </r>
        <r>
          <rPr>
            <sz val="8"/>
            <color indexed="81"/>
            <rFont val="Tahoma"/>
          </rPr>
          <t xml:space="preserve">
</t>
        </r>
      </text>
    </comment>
  </commentList>
</comments>
</file>

<file path=xl/comments15.xml><?xml version="1.0" encoding="utf-8"?>
<comments xmlns="http://schemas.openxmlformats.org/spreadsheetml/2006/main">
  <authors>
    <author>A satisfied Microsoft Office user</author>
  </authors>
  <commentList>
    <comment ref="D1" authorId="0">
      <text>
        <r>
          <rPr>
            <sz val="10"/>
            <color indexed="81"/>
            <rFont val="Tahoma"/>
            <family val="2"/>
          </rPr>
          <t xml:space="preserve"> Este mapa servirá de suporte ao cálculo dos custos com fornecimentos externos inerentes à sua actividade bem como ao cálculo das provisões se as considerou no mapa 5.1.  Pressupostos do Projecto.</t>
        </r>
        <r>
          <rPr>
            <sz val="8"/>
            <color indexed="81"/>
            <rFont val="Tahoma"/>
          </rPr>
          <t xml:space="preserve">
</t>
        </r>
      </text>
    </comment>
    <comment ref="A3" authorId="0">
      <text>
        <r>
          <rPr>
            <b/>
            <sz val="10"/>
            <color indexed="81"/>
            <rFont val="Tahoma"/>
            <family val="2"/>
          </rPr>
          <t>Fornecimento e Serviços Externos-</t>
        </r>
        <r>
          <rPr>
            <sz val="10"/>
            <color indexed="81"/>
            <rFont val="Tahoma"/>
            <family val="2"/>
          </rPr>
          <t>Neste quadro deve indicar para cada uma das rubricas definidas ( Subcontratos, Energia e combustíveis....etc..) qual o custo médio mensal que prevê venha a ter; o cálculo dos valores anuais é efectuado automaticamente, em conta o número de meses de exploração, e a taxa de inflação definidos no mapa  5.1.  Pressupostos do Projecto.</t>
        </r>
        <r>
          <rPr>
            <sz val="8"/>
            <color indexed="81"/>
            <rFont val="Tahoma"/>
          </rPr>
          <t xml:space="preserve">
</t>
        </r>
      </text>
    </comment>
    <comment ref="A20" authorId="0">
      <text>
        <r>
          <rPr>
            <b/>
            <sz val="10"/>
            <color indexed="81"/>
            <rFont val="Tahoma"/>
            <family val="2"/>
          </rPr>
          <t>Provisões -</t>
        </r>
        <r>
          <rPr>
            <sz val="10"/>
            <color indexed="81"/>
            <rFont val="Tahoma"/>
            <family val="2"/>
          </rPr>
          <t xml:space="preserve"> Neste quadro os valores são calculados automaticamente se, como acima referimos, foram indicados os montantes percentuais das provisões a constituir para cada uma das rubricas indicadas do mapa 5.1.  Pressupostos do Projecto.</t>
        </r>
        <r>
          <rPr>
            <sz val="8"/>
            <color indexed="81"/>
            <rFont val="Tahoma"/>
          </rPr>
          <t xml:space="preserve">
</t>
        </r>
      </text>
    </comment>
  </commentList>
</comments>
</file>

<file path=xl/comments16.xml><?xml version="1.0" encoding="utf-8"?>
<comments xmlns="http://schemas.openxmlformats.org/spreadsheetml/2006/main">
  <authors>
    <author>A satisfied Microsoft Office user</author>
  </authors>
  <commentList>
    <comment ref="A1" authorId="0">
      <text>
        <r>
          <rPr>
            <sz val="10"/>
            <color indexed="81"/>
            <rFont val="Tahoma"/>
            <family val="2"/>
          </rPr>
          <t xml:space="preserve"> Este mapa servirá de base ao cálculo dos custos com o pessoal que prevê vir a afectar à da sua empresa. </t>
        </r>
        <r>
          <rPr>
            <sz val="8"/>
            <color indexed="81"/>
            <rFont val="Tahoma"/>
          </rPr>
          <t xml:space="preserve">
</t>
        </r>
      </text>
    </comment>
    <comment ref="A6" authorId="0">
      <text>
        <r>
          <rPr>
            <b/>
            <sz val="10"/>
            <color indexed="81"/>
            <rFont val="Tahoma"/>
            <family val="2"/>
          </rPr>
          <t xml:space="preserve"> Segurança Social -</t>
        </r>
        <r>
          <rPr>
            <sz val="10"/>
            <color indexed="81"/>
            <rFont val="Tahoma"/>
            <family val="2"/>
          </rPr>
          <t xml:space="preserve"> Nesta linha e para cada ano, deve indicar a taxa de segurança social que a empresa pagará sobre as remunerações dos seus trabalhadores. A taxa normal é presentemente de 23,75 %.</t>
        </r>
        <r>
          <rPr>
            <sz val="8"/>
            <color indexed="81"/>
            <rFont val="Tahoma"/>
          </rPr>
          <t xml:space="preserve">
</t>
        </r>
      </text>
    </comment>
    <comment ref="A7" authorId="0">
      <text>
        <r>
          <rPr>
            <b/>
            <sz val="10"/>
            <color indexed="81"/>
            <rFont val="Tahoma"/>
            <family val="2"/>
          </rPr>
          <t>Seguro de Acidentes de Trabalho</t>
        </r>
        <r>
          <rPr>
            <sz val="10"/>
            <color indexed="81"/>
            <rFont val="Tahoma"/>
            <family val="2"/>
          </rPr>
          <t xml:space="preserve"> - Nesta linha e para cada ano, deve indicar o custo, em termos percentuais, com o seguro de acidentes de trabalho obrigatório. Este custo representa em média 2 a 2,5 % da massa salarial.</t>
        </r>
        <r>
          <rPr>
            <sz val="8"/>
            <color indexed="81"/>
            <rFont val="Tahoma"/>
          </rPr>
          <t xml:space="preserve">
</t>
        </r>
      </text>
    </comment>
    <comment ref="A8" authorId="0">
      <text>
        <r>
          <rPr>
            <b/>
            <sz val="10"/>
            <color indexed="81"/>
            <rFont val="Tahoma"/>
            <family val="2"/>
          </rPr>
          <t>Outros Custos -</t>
        </r>
        <r>
          <rPr>
            <sz val="10"/>
            <color indexed="81"/>
            <rFont val="Tahoma"/>
            <family val="2"/>
          </rPr>
          <t xml:space="preserve"> Nesta linha e para cada ano, deve indicar outros custos, em termos percentuais sobre a massa salarial, que a empresa deve suportar ( Ex.: Imposto de Selo ). </t>
        </r>
        <r>
          <rPr>
            <sz val="8"/>
            <color indexed="81"/>
            <rFont val="Tahoma"/>
          </rPr>
          <t xml:space="preserve">
</t>
        </r>
      </text>
    </comment>
    <comment ref="A9" authorId="0">
      <text>
        <r>
          <rPr>
            <b/>
            <sz val="10"/>
            <color indexed="81"/>
            <rFont val="Tahoma"/>
            <family val="2"/>
          </rPr>
          <t>Taxa de Crescimento Real dos Salários -</t>
        </r>
        <r>
          <rPr>
            <sz val="10"/>
            <color indexed="81"/>
            <rFont val="Tahoma"/>
            <family val="2"/>
          </rPr>
          <t xml:space="preserve"> Nesta linha e para cada ano, deve indicar qual a taxa média prevista de crescimento real da massa salarial.
(Taxa de crescimento real dos Salários  = Taxa de crescimento - Taxa de Inflação).</t>
        </r>
        <r>
          <rPr>
            <sz val="8"/>
            <color indexed="81"/>
            <rFont val="Tahoma"/>
          </rPr>
          <t xml:space="preserve">
</t>
        </r>
      </text>
    </comment>
    <comment ref="A10" authorId="0">
      <text>
        <r>
          <rPr>
            <b/>
            <sz val="10"/>
            <color indexed="81"/>
            <rFont val="Tahoma"/>
            <family val="2"/>
          </rPr>
          <t xml:space="preserve">Trabalhadores por Categoria - </t>
        </r>
        <r>
          <rPr>
            <sz val="10"/>
            <color indexed="81"/>
            <rFont val="Tahoma"/>
            <family val="2"/>
          </rPr>
          <t>Neste quadro, deve definir nas linhas previstas para o efeito, as categorias profissionais do pessoal a afectar ( Ex. Administração; Escriturários; Operários, etc..) e indicar para cada uma delas o  número de pessoas em cada ano.
  Por defeito e a partir do segundo ano é automaticamente assumido o número de pessoas do ano anterior;</t>
        </r>
        <r>
          <rPr>
            <sz val="8"/>
            <color indexed="81"/>
            <rFont val="Tahoma"/>
          </rPr>
          <t xml:space="preserve">
</t>
        </r>
      </text>
    </comment>
    <comment ref="A25" authorId="0">
      <text>
        <r>
          <rPr>
            <b/>
            <sz val="10"/>
            <color indexed="81"/>
            <rFont val="Tahoma"/>
            <family val="2"/>
          </rPr>
          <t xml:space="preserve">Remunerações - </t>
        </r>
        <r>
          <rPr>
            <sz val="10"/>
            <color indexed="81"/>
            <rFont val="Tahoma"/>
            <family val="2"/>
          </rPr>
          <t xml:space="preserve">Neste quadro deve indicar para cada categoria profissional já definida a remuneração média mensal  bruta; os custos anuais com pessoal são calculados automaticamente com base nos elementos já introduzidos neste mapa.
</t>
        </r>
      </text>
    </comment>
    <comment ref="A41" authorId="0">
      <text>
        <r>
          <rPr>
            <b/>
            <sz val="10"/>
            <color indexed="81"/>
            <rFont val="Tahoma"/>
            <family val="2"/>
          </rPr>
          <t>Outros Custos</t>
        </r>
        <r>
          <rPr>
            <sz val="10"/>
            <color indexed="81"/>
            <rFont val="Tahoma"/>
            <family val="2"/>
          </rPr>
          <t xml:space="preserve"> - Neste quadro os valores são calculados, automaticamente com base nos custos com pessoal e taxa definida no inicio deste mapa.</t>
        </r>
        <r>
          <rPr>
            <sz val="8"/>
            <color indexed="81"/>
            <rFont val="Tahoma"/>
          </rPr>
          <t xml:space="preserve">
</t>
        </r>
      </text>
    </comment>
  </commentList>
</comments>
</file>

<file path=xl/comments17.xml><?xml version="1.0" encoding="utf-8"?>
<comments xmlns="http://schemas.openxmlformats.org/spreadsheetml/2006/main">
  <authors>
    <author>A satisfied Microsoft Office user</author>
  </authors>
  <commentList>
    <comment ref="A2" authorId="0">
      <text>
        <r>
          <rPr>
            <sz val="10"/>
            <color indexed="81"/>
            <rFont val="Tahoma"/>
            <family val="2"/>
          </rPr>
          <t xml:space="preserve"> Este mapa destina-se unicamente à descrição dos bens mais significativos necessários à actividade da empresa; os valores aqui indicados não tem qualquer interligação com os restantes mapas.</t>
        </r>
        <r>
          <rPr>
            <sz val="8"/>
            <color indexed="81"/>
            <rFont val="Tahoma"/>
          </rPr>
          <t xml:space="preserve">
</t>
        </r>
      </text>
    </comment>
  </commentList>
</comments>
</file>

<file path=xl/comments18.xml><?xml version="1.0" encoding="utf-8"?>
<comments xmlns="http://schemas.openxmlformats.org/spreadsheetml/2006/main">
  <authors>
    <author>A satisfied Microsoft Office user</author>
    <author>vitor</author>
  </authors>
  <commentList>
    <comment ref="A1" authorId="0">
      <text>
        <r>
          <rPr>
            <sz val="10"/>
            <color indexed="81"/>
            <rFont val="Tahoma"/>
            <family val="2"/>
          </rPr>
          <t xml:space="preserve"> O Plano de Investimento consiste na descrição e escalonamento temporal dos investimentos previstos. Destes irão fazer parte não apenas as despesas em capital fixo corpóreo e incorpóreo como também o fundo de maneio.
Notar que o escalonamento temporal dos investimentos é muito importante, uma vez que dele vai depender a correcta elaboração do Plano de Financiamento. Dever-se-ão harmonizar as datas de encomenda, recepção e pagamento a fornecedores, com datas de saque, mobilização de fundos próprios ou créditos negociados.</t>
        </r>
        <r>
          <rPr>
            <sz val="8"/>
            <color indexed="81"/>
            <rFont val="Tahoma"/>
          </rPr>
          <t xml:space="preserve">
</t>
        </r>
      </text>
    </comment>
    <comment ref="D3" authorId="0">
      <text>
        <r>
          <rPr>
            <b/>
            <sz val="10"/>
            <color indexed="81"/>
            <rFont val="Tahoma"/>
            <family val="2"/>
          </rPr>
          <t>NOTA - Para uma avaliação correcta e uniforme, só é permitido investimento nos 2 primeiros anos.</t>
        </r>
        <r>
          <rPr>
            <sz val="8"/>
            <color indexed="81"/>
            <rFont val="Tahoma"/>
          </rPr>
          <t xml:space="preserve">
</t>
        </r>
      </text>
    </comment>
    <comment ref="E3" authorId="0">
      <text>
        <r>
          <rPr>
            <b/>
            <sz val="10"/>
            <color indexed="81"/>
            <rFont val="Tahoma"/>
            <family val="2"/>
          </rPr>
          <t>NOTA - Para uma avaliação correcta e uniforme, só é permitido investimento nos 2 primeiros anos.</t>
        </r>
        <r>
          <rPr>
            <sz val="8"/>
            <color indexed="81"/>
            <rFont val="Tahoma"/>
          </rPr>
          <t xml:space="preserve">
</t>
        </r>
      </text>
    </comment>
    <comment ref="A6" authorId="1">
      <text>
        <r>
          <rPr>
            <b/>
            <sz val="10"/>
            <color indexed="81"/>
            <rFont val="Tahoma"/>
            <family val="2"/>
          </rPr>
          <t>Imobilizado Incorpóreo</t>
        </r>
        <r>
          <rPr>
            <sz val="10"/>
            <color indexed="81"/>
            <rFont val="Tahoma"/>
            <family val="2"/>
          </rPr>
          <t xml:space="preserve"> - Aqui incluem-se despesas tais como as relativas à constituição da empresa, trespasses, propriedade industrial e outros direitos, estudos e projectos, despesas de arranque e ensaio, recrutamento, formação de pessoal e publicidade.
 A capacidade do empreendedor em elaborar correctamente o Plano de Investimento é aferida pela correcta calendarização do investimento, justificação de todas as rúbricas que o compõem e a relevância das mesmas para uma completa e correcta implementação do projecto.</t>
        </r>
      </text>
    </comment>
    <comment ref="A7" authorId="0">
      <text>
        <r>
          <rPr>
            <b/>
            <sz val="10"/>
            <color indexed="81"/>
            <rFont val="Tahoma"/>
            <family val="2"/>
          </rPr>
          <t>Estudos e Projectos -</t>
        </r>
        <r>
          <rPr>
            <sz val="10"/>
            <color indexed="81"/>
            <rFont val="Tahoma"/>
            <family val="2"/>
          </rPr>
          <t xml:space="preserve"> Deve agrupar e indicar os montantes em cada ano que prevê investir nesta rubrica.</t>
        </r>
        <r>
          <rPr>
            <sz val="8"/>
            <color indexed="81"/>
            <rFont val="Tahoma"/>
          </rPr>
          <t xml:space="preserve">
</t>
        </r>
      </text>
    </comment>
    <comment ref="A8" authorId="0">
      <text>
        <r>
          <rPr>
            <b/>
            <sz val="10"/>
            <color indexed="81"/>
            <rFont val="Tahoma"/>
            <family val="2"/>
          </rPr>
          <t>Assistência Técnica -</t>
        </r>
        <r>
          <rPr>
            <sz val="10"/>
            <color indexed="81"/>
            <rFont val="Tahoma"/>
            <family val="2"/>
          </rPr>
          <t xml:space="preserve"> Deve agrupar e indicar os montantes em cada ano que prevê investir nesta rubrica.</t>
        </r>
        <r>
          <rPr>
            <sz val="8"/>
            <color indexed="81"/>
            <rFont val="Tahoma"/>
          </rPr>
          <t xml:space="preserve">
</t>
        </r>
      </text>
    </comment>
    <comment ref="A9" authorId="0">
      <text>
        <r>
          <rPr>
            <b/>
            <sz val="10"/>
            <color indexed="81"/>
            <rFont val="Tahoma"/>
            <family val="2"/>
          </rPr>
          <t>Outras Imobilizações Corpóreas -</t>
        </r>
        <r>
          <rPr>
            <sz val="10"/>
            <color indexed="81"/>
            <rFont val="Tahoma"/>
            <family val="2"/>
          </rPr>
          <t xml:space="preserve"> Deve agrupar e indicar os montantes em cada ano que prevê investir nesta rubrica.</t>
        </r>
        <r>
          <rPr>
            <sz val="8"/>
            <color indexed="81"/>
            <rFont val="Tahoma"/>
          </rPr>
          <t xml:space="preserve">
</t>
        </r>
      </text>
    </comment>
    <comment ref="A11" authorId="1">
      <text>
        <r>
          <rPr>
            <b/>
            <sz val="10"/>
            <color indexed="81"/>
            <rFont val="Tahoma"/>
            <family val="2"/>
          </rPr>
          <t>Imobilizado Corpóreo</t>
        </r>
        <r>
          <rPr>
            <sz val="10"/>
            <color indexed="81"/>
            <rFont val="Tahoma"/>
            <family val="2"/>
          </rPr>
          <t xml:space="preserve"> - O Imobilizado corpóreo é constituído pelos edifícios, equipamentos básicos, de transporte, administrativos e demais itens relacionados. Para apurar o seu custo devem pedir-se orçamentos aos fornecedores respectivos e estimarem-se com o máximo de rigor possível os que não for possível obter desta forma. Por outro lado, devem ser consideradas no custo, todas as despesas que dizem directamente respeito ao imobilizado, ainda que por vezes tenham um carácter imaterial, como é o caso de seguros e direitos pagos sobre importação de máquinas.</t>
        </r>
        <r>
          <rPr>
            <sz val="8"/>
            <color indexed="81"/>
            <rFont val="Tahoma"/>
          </rPr>
          <t xml:space="preserve">
</t>
        </r>
      </text>
    </comment>
    <comment ref="A12" authorId="0">
      <text>
        <r>
          <rPr>
            <b/>
            <sz val="10"/>
            <color indexed="81"/>
            <rFont val="Tahoma"/>
            <family val="2"/>
          </rPr>
          <t>Terrenos e Recursos Naturais -</t>
        </r>
        <r>
          <rPr>
            <sz val="10"/>
            <color indexed="81"/>
            <rFont val="Tahoma"/>
            <family val="2"/>
          </rPr>
          <t xml:space="preserve"> Deve agrupar e indicar os montantes em cada ano que prevê investir nesta rubrica.</t>
        </r>
        <r>
          <rPr>
            <sz val="8"/>
            <color indexed="81"/>
            <rFont val="Tahoma"/>
          </rPr>
          <t xml:space="preserve">
</t>
        </r>
      </text>
    </comment>
    <comment ref="A13" authorId="0">
      <text>
        <r>
          <rPr>
            <b/>
            <sz val="10"/>
            <color indexed="81"/>
            <rFont val="Tahoma"/>
            <family val="2"/>
          </rPr>
          <t>Infraestruturas -</t>
        </r>
        <r>
          <rPr>
            <sz val="10"/>
            <color indexed="81"/>
            <rFont val="Tahoma"/>
            <family val="2"/>
          </rPr>
          <t xml:space="preserve"> Deve agrupar e indicar os montantes em cada ano que prevê investir nesta rubrica.</t>
        </r>
        <r>
          <rPr>
            <sz val="8"/>
            <color indexed="81"/>
            <rFont val="Tahoma"/>
          </rPr>
          <t xml:space="preserve">
</t>
        </r>
      </text>
    </comment>
    <comment ref="A14" authorId="0">
      <text>
        <r>
          <rPr>
            <b/>
            <sz val="10"/>
            <color indexed="81"/>
            <rFont val="Tahoma"/>
            <family val="2"/>
          </rPr>
          <t xml:space="preserve">Adaptação e/ou Ampliação de Instalações </t>
        </r>
        <r>
          <rPr>
            <sz val="10"/>
            <color indexed="81"/>
            <rFont val="Tahoma"/>
            <family val="2"/>
          </rPr>
          <t>- Deve agrupar e indicar os montantes em cada ano que prevê investir nesta rubrica.</t>
        </r>
        <r>
          <rPr>
            <sz val="8"/>
            <color indexed="81"/>
            <rFont val="Tahoma"/>
          </rPr>
          <t xml:space="preserve">
</t>
        </r>
      </text>
    </comment>
    <comment ref="A15" authorId="0">
      <text>
        <r>
          <rPr>
            <b/>
            <sz val="10"/>
            <color indexed="81"/>
            <rFont val="Tahoma"/>
            <family val="2"/>
          </rPr>
          <t>Equipamento -</t>
        </r>
        <r>
          <rPr>
            <sz val="10"/>
            <color indexed="81"/>
            <rFont val="Tahoma"/>
            <family val="2"/>
          </rPr>
          <t xml:space="preserve"> Deve agrupar e indicar os montantes em cada ano que prevê investir nesta rubrica.
</t>
        </r>
      </text>
    </comment>
    <comment ref="A16" authorId="0">
      <text>
        <r>
          <rPr>
            <b/>
            <sz val="10"/>
            <color indexed="81"/>
            <rFont val="Tahoma"/>
            <family val="2"/>
          </rPr>
          <t>Equipamento de Armazenagem -</t>
        </r>
        <r>
          <rPr>
            <sz val="10"/>
            <color indexed="81"/>
            <rFont val="Tahoma"/>
            <family val="2"/>
          </rPr>
          <t xml:space="preserve"> Deve agrupar e indicar os montantes em cada ano que prevê investir nesta rubrica.</t>
        </r>
        <r>
          <rPr>
            <sz val="8"/>
            <color indexed="81"/>
            <rFont val="Tahoma"/>
          </rPr>
          <t xml:space="preserve">
</t>
        </r>
      </text>
    </comment>
    <comment ref="A17" authorId="0">
      <text>
        <r>
          <rPr>
            <b/>
            <sz val="10"/>
            <color indexed="81"/>
            <rFont val="Tahoma"/>
            <family val="2"/>
          </rPr>
          <t>Equipamento de Laboratório e Ambiente -</t>
        </r>
        <r>
          <rPr>
            <sz val="10"/>
            <color indexed="81"/>
            <rFont val="Tahoma"/>
            <family val="2"/>
          </rPr>
          <t xml:space="preserve"> Deve agrupar e indicar os montantes em cada ano que prevê investir nesta rubrica.</t>
        </r>
        <r>
          <rPr>
            <sz val="8"/>
            <color indexed="81"/>
            <rFont val="Tahoma"/>
          </rPr>
          <t xml:space="preserve">
</t>
        </r>
      </text>
    </comment>
    <comment ref="A18" authorId="0">
      <text>
        <r>
          <rPr>
            <b/>
            <sz val="10"/>
            <color indexed="81"/>
            <rFont val="Tahoma"/>
            <family val="2"/>
          </rPr>
          <t>Equipamento de Informática -</t>
        </r>
        <r>
          <rPr>
            <sz val="10"/>
            <color indexed="81"/>
            <rFont val="Tahoma"/>
            <family val="2"/>
          </rPr>
          <t xml:space="preserve"> Deve agrupar e indicar os montantes em cada ano que prevê investir nesta rubrica.</t>
        </r>
        <r>
          <rPr>
            <sz val="8"/>
            <color indexed="81"/>
            <rFont val="Tahoma"/>
          </rPr>
          <t xml:space="preserve">
</t>
        </r>
      </text>
    </comment>
    <comment ref="A19" authorId="0">
      <text>
        <r>
          <rPr>
            <b/>
            <sz val="10"/>
            <color indexed="81"/>
            <rFont val="Tahoma"/>
            <family val="2"/>
          </rPr>
          <t>Equipamento Auxiliar e Administrativo</t>
        </r>
        <r>
          <rPr>
            <sz val="10"/>
            <color indexed="81"/>
            <rFont val="Tahoma"/>
            <family val="2"/>
          </rPr>
          <t xml:space="preserve"> - Deve agrupar e indicar os montantes em cada ano que prevê investir nesta rubrica.</t>
        </r>
        <r>
          <rPr>
            <sz val="8"/>
            <color indexed="81"/>
            <rFont val="Tahoma"/>
          </rPr>
          <t xml:space="preserve">
</t>
        </r>
      </text>
    </comment>
    <comment ref="A20" authorId="0">
      <text>
        <r>
          <rPr>
            <b/>
            <sz val="10"/>
            <color indexed="81"/>
            <rFont val="Tahoma"/>
            <family val="2"/>
          </rPr>
          <t>Viaturas -</t>
        </r>
        <r>
          <rPr>
            <sz val="10"/>
            <color indexed="81"/>
            <rFont val="Tahoma"/>
            <family val="2"/>
          </rPr>
          <t xml:space="preserve"> Deve agrupar e indicar os montantes em cada ano que prevê investir nesta rubrica.</t>
        </r>
        <r>
          <rPr>
            <sz val="8"/>
            <color indexed="81"/>
            <rFont val="Tahoma"/>
          </rPr>
          <t xml:space="preserve">
</t>
        </r>
      </text>
    </comment>
    <comment ref="A21" authorId="0">
      <text>
        <r>
          <rPr>
            <b/>
            <sz val="10"/>
            <color indexed="81"/>
            <rFont val="Tahoma"/>
            <family val="2"/>
          </rPr>
          <t>Outras Imobilizações Corpóreas -</t>
        </r>
        <r>
          <rPr>
            <sz val="10"/>
            <color indexed="81"/>
            <rFont val="Tahoma"/>
            <family val="2"/>
          </rPr>
          <t xml:space="preserve"> Deve agrupar e indicar os montantes em cada ano que prevê investir nesta rubrica.</t>
        </r>
        <r>
          <rPr>
            <sz val="8"/>
            <color indexed="81"/>
            <rFont val="Tahoma"/>
          </rPr>
          <t xml:space="preserve">
</t>
        </r>
      </text>
    </comment>
    <comment ref="A25" authorId="0">
      <text>
        <r>
          <rPr>
            <sz val="10"/>
            <color indexed="81"/>
            <rFont val="Tahoma"/>
            <family val="2"/>
          </rPr>
          <t>Este mapa é de cálculo automático tendo como base os valores introduzidos no mapa 5.3.2. Investimento, e os resultantes do cálculo efectuado no computo das necessidades de Fundo de Maneio.( Mapa 5.3.3. Necessidades de Fundo de Maneio )</t>
        </r>
        <r>
          <rPr>
            <sz val="8"/>
            <color indexed="81"/>
            <rFont val="Tahoma"/>
          </rPr>
          <t xml:space="preserve">
</t>
        </r>
      </text>
    </comment>
    <comment ref="F34" authorId="0">
      <text>
        <r>
          <rPr>
            <sz val="10"/>
            <color indexed="81"/>
            <rFont val="Tahoma"/>
            <family val="2"/>
          </rPr>
          <t xml:space="preserve"> O quadro do Investimento a Amortizar decorre directamente do mapa 5.3.2. Investimento, já preenchido.</t>
        </r>
        <r>
          <rPr>
            <sz val="8"/>
            <color indexed="81"/>
            <rFont val="Tahoma"/>
          </rPr>
          <t xml:space="preserve">
</t>
        </r>
      </text>
    </comment>
    <comment ref="A58" authorId="0">
      <text>
        <r>
          <rPr>
            <b/>
            <sz val="10"/>
            <color indexed="81"/>
            <rFont val="Tahoma"/>
            <family val="2"/>
          </rPr>
          <t>Amortizações -</t>
        </r>
        <r>
          <rPr>
            <sz val="10"/>
            <color indexed="81"/>
            <rFont val="Tahoma"/>
            <family val="2"/>
          </rPr>
          <t xml:space="preserve"> Os valores neste quadro são calculados automaticamente, considerando em cada rubrica as taxas máximas de amortização admitidas como custos fiscais. </t>
        </r>
        <r>
          <rPr>
            <sz val="8"/>
            <color indexed="81"/>
            <rFont val="Tahoma"/>
          </rPr>
          <t xml:space="preserve">
</t>
        </r>
      </text>
    </comment>
  </commentList>
</comments>
</file>

<file path=xl/comments19.xml><?xml version="1.0" encoding="utf-8"?>
<comments xmlns="http://schemas.openxmlformats.org/spreadsheetml/2006/main">
  <authors>
    <author>A satisfied Microsoft Office user</author>
  </authors>
  <commentList>
    <comment ref="A1" authorId="0">
      <text>
        <r>
          <rPr>
            <sz val="10"/>
            <color indexed="81"/>
            <rFont val="Tahoma"/>
            <family val="2"/>
          </rPr>
          <t xml:space="preserve"> Dado que o  investimento nos primeiros anos de actividade pode não gerar Fundo de Maneio suficiente para a manutenção dessa actividade, este mapa, com base nos valores já introduzidos nos mapas anteriores,  vai calcular se existem ou não necessidades de investimento em Fundo de Maneio. Essas necessidades a existirem  devem ser tidas em consideração no cálculo do Investimento Total. 
</t>
        </r>
        <r>
          <rPr>
            <b/>
            <sz val="10"/>
            <color indexed="81"/>
            <rFont val="Tahoma"/>
            <family val="2"/>
          </rPr>
          <t xml:space="preserve"> Os cálculos neste mapa estão completamente automatizados</t>
        </r>
        <r>
          <rPr>
            <sz val="10"/>
            <color indexed="81"/>
            <rFont val="Tahoma"/>
            <family val="2"/>
          </rPr>
          <t>.</t>
        </r>
        <r>
          <rPr>
            <sz val="8"/>
            <color indexed="81"/>
            <rFont val="Tahoma"/>
          </rPr>
          <t xml:space="preserve">
</t>
        </r>
      </text>
    </comment>
  </commentList>
</comments>
</file>

<file path=xl/comments20.xml><?xml version="1.0" encoding="utf-8"?>
<comments xmlns="http://schemas.openxmlformats.org/spreadsheetml/2006/main">
  <authors>
    <author>A satisfied Microsoft Office user</author>
  </authors>
  <commentList>
    <comment ref="A2" authorId="0">
      <text>
        <r>
          <rPr>
            <b/>
            <sz val="10"/>
            <color indexed="81"/>
            <rFont val="Tahoma"/>
            <family val="2"/>
          </rPr>
          <t xml:space="preserve"> O plano financeiro</t>
        </r>
        <r>
          <rPr>
            <sz val="10"/>
            <color indexed="81"/>
            <rFont val="Tahoma"/>
            <family val="2"/>
          </rPr>
          <t xml:space="preserve"> destina-se a dotar a iniciativa dos meios necessários à sua completa concretização.As necessidades de Fundo de Maneio justificam-se pela necessidade de constituir stocks mínimos antes de iniciar a actividade e por outro lado existir um desfasamento entre os prazos de pagamento aos fornecedores e recebimento dos clientes.Semelhante desfasamento é verificado na relação existente entre o IVA dedutível e o IVA a liquidar. Apenas neste momento é possível o completo apuramento do Plano Global de Investimento.</t>
        </r>
        <r>
          <rPr>
            <sz val="8"/>
            <color indexed="81"/>
            <rFont val="Tahoma"/>
          </rPr>
          <t xml:space="preserve">
</t>
        </r>
      </text>
    </comment>
    <comment ref="A6" authorId="0">
      <text>
        <r>
          <rPr>
            <b/>
            <sz val="10"/>
            <color indexed="81"/>
            <rFont val="Tahoma"/>
            <family val="2"/>
          </rPr>
          <t>Taxa de Juro Real P/Financiamentos de Curto Prazo -</t>
        </r>
        <r>
          <rPr>
            <sz val="10"/>
            <color indexed="81"/>
            <rFont val="Tahoma"/>
            <family val="2"/>
          </rPr>
          <t xml:space="preserve"> Nesta linha  deve indicar as taxas ( activas ) de juro reais para financiamentos de curto prazo e a sua evolução em cada um dos anos de análise do projecto. </t>
        </r>
        <r>
          <rPr>
            <sz val="8"/>
            <color indexed="81"/>
            <rFont val="Tahoma"/>
          </rPr>
          <t xml:space="preserve">
</t>
        </r>
      </text>
    </comment>
    <comment ref="A7" authorId="0">
      <text>
        <r>
          <rPr>
            <b/>
            <sz val="10"/>
            <color indexed="81"/>
            <rFont val="Tahoma"/>
            <family val="2"/>
          </rPr>
          <t>Taxa de Juro Real P/Financiamentos de Médio e Longo Prazo</t>
        </r>
        <r>
          <rPr>
            <sz val="10"/>
            <color indexed="81"/>
            <rFont val="Tahoma"/>
            <family val="2"/>
          </rPr>
          <t xml:space="preserve"> - Nesta linha  deve indicar as taxas ( activas ) de juro reais para financiamentos de médio e longo prazo e a sua evolução em cada um dos anos de análise do projecto. </t>
        </r>
        <r>
          <rPr>
            <sz val="8"/>
            <color indexed="81"/>
            <rFont val="Tahoma"/>
          </rPr>
          <t xml:space="preserve">
</t>
        </r>
      </text>
    </comment>
    <comment ref="A8" authorId="0">
      <text>
        <r>
          <rPr>
            <b/>
            <sz val="10"/>
            <color indexed="81"/>
            <rFont val="Tahoma"/>
            <family val="2"/>
          </rPr>
          <t>Taxa de Juro Real P/Aplicações de Tesouraria -</t>
        </r>
        <r>
          <rPr>
            <sz val="10"/>
            <color indexed="81"/>
            <rFont val="Tahoma"/>
            <family val="2"/>
          </rPr>
          <t xml:space="preserve"> Nesta linha  deve indicar as taxas ( passivas ) de juro reais para aplicações de tesouraria e a sua evolução em cada um dos anos de análise do projecto. (Taxa de Juro Real = Taxa de juro - Taxa de Inflação ).</t>
        </r>
        <r>
          <rPr>
            <sz val="8"/>
            <color indexed="81"/>
            <rFont val="Tahoma"/>
          </rPr>
          <t xml:space="preserve">
</t>
        </r>
      </text>
    </comment>
    <comment ref="A9" authorId="0">
      <text>
        <r>
          <rPr>
            <b/>
            <sz val="10"/>
            <color indexed="81"/>
            <rFont val="Tahoma"/>
            <family val="2"/>
          </rPr>
          <t>Imposto de Selo Sobre Juros -</t>
        </r>
        <r>
          <rPr>
            <sz val="10"/>
            <color indexed="81"/>
            <rFont val="Tahoma"/>
            <family val="2"/>
          </rPr>
          <t xml:space="preserve"> Nesta linha deve indicar a taxa de imposto de selo a incidir sobre os juros dos seus financiamentos ou aplicações. </t>
        </r>
        <r>
          <rPr>
            <sz val="8"/>
            <color indexed="81"/>
            <rFont val="Tahoma"/>
          </rPr>
          <t xml:space="preserve">
</t>
        </r>
      </text>
    </comment>
    <comment ref="E10" authorId="0">
      <text>
        <r>
          <rPr>
            <sz val="10"/>
            <color indexed="81"/>
            <rFont val="Tahoma"/>
            <family val="2"/>
          </rPr>
          <t xml:space="preserve"> Este quadro é de preenchimento </t>
        </r>
        <r>
          <rPr>
            <b/>
            <sz val="10"/>
            <color indexed="81"/>
            <rFont val="Tahoma"/>
            <family val="2"/>
          </rPr>
          <t xml:space="preserve">semi-automático. </t>
        </r>
        <r>
          <rPr>
            <sz val="10"/>
            <color indexed="81"/>
            <rFont val="Tahoma"/>
            <family val="2"/>
          </rPr>
          <t xml:space="preserve"> 
 Deve começar por indicar o valor do Financiamento(s) a obter, e a sua distribuição temporal. 
 Os cálculos dos capitais em dívidas, juros e serviço da dívida em cada período é calculado automaticamente. 
Deve em seguida indicar os montantes de reembolso da dívida contraída, o que originará um novo cálculo do capital, juros e serviço da dívida já referidos. </t>
        </r>
        <r>
          <rPr>
            <sz val="8"/>
            <color indexed="81"/>
            <rFont val="Tahoma"/>
          </rPr>
          <t xml:space="preserve">
</t>
        </r>
      </text>
    </comment>
    <comment ref="A35" authorId="0">
      <text>
        <r>
          <rPr>
            <b/>
            <sz val="10"/>
            <color indexed="81"/>
            <rFont val="Tahoma"/>
            <family val="2"/>
          </rPr>
          <t xml:space="preserve">Custos e Perdas Financeiras </t>
        </r>
        <r>
          <rPr>
            <sz val="10"/>
            <color indexed="81"/>
            <rFont val="Tahoma"/>
            <family val="2"/>
          </rPr>
          <t xml:space="preserve">- O cálculo de custos e perdas financeiras é </t>
        </r>
        <r>
          <rPr>
            <b/>
            <sz val="10"/>
            <color indexed="81"/>
            <rFont val="Tahoma"/>
            <family val="2"/>
          </rPr>
          <t>automático</t>
        </r>
        <r>
          <rPr>
            <sz val="10"/>
            <color indexed="81"/>
            <rFont val="Tahoma"/>
            <family val="2"/>
          </rPr>
          <t xml:space="preserve"> e resulta da soma dos Encargos de Financiamento e de Funcionamento calculados com base nos elementos anteriores.</t>
        </r>
        <r>
          <rPr>
            <sz val="8"/>
            <color indexed="81"/>
            <rFont val="Tahoma"/>
          </rPr>
          <t xml:space="preserve">
</t>
        </r>
      </text>
    </comment>
    <comment ref="A41" authorId="0">
      <text>
        <r>
          <rPr>
            <b/>
            <sz val="10"/>
            <color indexed="81"/>
            <rFont val="Tahoma"/>
            <family val="2"/>
          </rPr>
          <t>Proveitos e Ganhos Financeiros - O</t>
        </r>
        <r>
          <rPr>
            <sz val="10"/>
            <color indexed="81"/>
            <rFont val="Tahoma"/>
            <family val="2"/>
          </rPr>
          <t xml:space="preserve"> cálculo destes montantes é </t>
        </r>
        <r>
          <rPr>
            <b/>
            <sz val="10"/>
            <color indexed="81"/>
            <rFont val="Tahoma"/>
            <family val="2"/>
          </rPr>
          <t xml:space="preserve">automático </t>
        </r>
        <r>
          <rPr>
            <sz val="10"/>
            <color indexed="81"/>
            <rFont val="Tahoma"/>
            <family val="2"/>
          </rPr>
          <t xml:space="preserve">e resulta de eventuais aplicações de excedentes de tesouraria. </t>
        </r>
        <r>
          <rPr>
            <sz val="8"/>
            <color indexed="81"/>
            <rFont val="Tahoma"/>
          </rPr>
          <t xml:space="preserve">
</t>
        </r>
      </text>
    </comment>
  </commentList>
</comments>
</file>

<file path=xl/comments21.xml><?xml version="1.0" encoding="utf-8"?>
<comments xmlns="http://schemas.openxmlformats.org/spreadsheetml/2006/main">
  <authors>
    <author>A satisfied Microsoft Office user</author>
  </authors>
  <commentList>
    <comment ref="A1" authorId="0">
      <text>
        <r>
          <rPr>
            <sz val="10"/>
            <color indexed="81"/>
            <rFont val="Tahoma"/>
            <family val="2"/>
          </rPr>
          <t xml:space="preserve"> Em princípio, os fundos de que se dispõe são sempre escassos em relação aos fins a que se pretende sejam afectos (na realidade, o objectivo da Economia é precisamente resolver este dilema da melhor forma possível).
 Basicamente há dois tipos de fundos a que se pode recorrer: Capitais Próprios e Capitais Alheios.
</t>
        </r>
        <r>
          <rPr>
            <b/>
            <sz val="10"/>
            <color indexed="81"/>
            <rFont val="Tahoma"/>
            <family val="2"/>
          </rPr>
          <t xml:space="preserve"> Os Capitais Próprios</t>
        </r>
        <r>
          <rPr>
            <sz val="10"/>
            <color indexed="81"/>
            <rFont val="Tahoma"/>
            <family val="2"/>
          </rPr>
          <t xml:space="preserve"> são constituídos, como o seu próprio nome indica, pelo Capital Social (meios monetários ou não com que os sócios entram para a empresa - Poupanças, instalações, viaturas, bens susceptíveis de hipoteca, empréstimos particulares, etc.), Prestações Suplementares de Capital, Autofinanciamento e Capital de Risco.
</t>
        </r>
        <r>
          <rPr>
            <b/>
            <sz val="10"/>
            <color indexed="81"/>
            <rFont val="Tahoma"/>
            <family val="2"/>
          </rPr>
          <t xml:space="preserve"> Os Capitais Alheios, </t>
        </r>
        <r>
          <rPr>
            <sz val="10"/>
            <color indexed="81"/>
            <rFont val="Tahoma"/>
            <family val="2"/>
          </rPr>
          <t xml:space="preserve">podem dividir-se em dois tipos; de médio e longo prazo e de curto prazo. Nos primeiros incluem-se hipotecas sobre as instalações, empréstimos bancários de financiamento, leasing. Dos capitais de curto prazo fazem parte os saques, créditos de fornecedores, empréstimos de funcionamento, etc. Há também quem identifique cada um destes tipos de Capitais Alheios com, respectivamente, Capital de Financiamento e Capital de Funcionamento.
Para além destes, pode-se também muitas vezes recorrer a subvenções financeiras, mas há autores que não acham conveniente incluí-las logo nas projecções iniciais porque constituem um elemento  de difícil previsão; podem não se concretizar ou serem recebidas muito para além do período previsto. </t>
        </r>
        <r>
          <rPr>
            <sz val="8"/>
            <color indexed="81"/>
            <rFont val="Tahoma"/>
          </rPr>
          <t xml:space="preserve">
</t>
        </r>
      </text>
    </comment>
    <comment ref="A7" authorId="0">
      <text>
        <r>
          <rPr>
            <b/>
            <sz val="10"/>
            <color indexed="81"/>
            <rFont val="Tahoma"/>
            <family val="2"/>
          </rPr>
          <t>Capital Social -</t>
        </r>
        <r>
          <rPr>
            <sz val="10"/>
            <color indexed="81"/>
            <rFont val="Tahoma"/>
            <family val="2"/>
          </rPr>
          <t xml:space="preserve"> Deve indicar nesta linha os montantes que constituem o Capital Social da empresa a constituir.</t>
        </r>
        <r>
          <rPr>
            <sz val="8"/>
            <color indexed="81"/>
            <rFont val="Tahoma"/>
          </rPr>
          <t xml:space="preserve">
</t>
        </r>
      </text>
    </comment>
    <comment ref="A8" authorId="0">
      <text>
        <r>
          <rPr>
            <b/>
            <sz val="10"/>
            <color indexed="81"/>
            <rFont val="Tahoma"/>
            <family val="2"/>
          </rPr>
          <t xml:space="preserve">Prestações Suplementares - </t>
        </r>
        <r>
          <rPr>
            <sz val="10"/>
            <color indexed="81"/>
            <rFont val="Tahoma"/>
            <family val="2"/>
          </rPr>
          <t>Deve indicar nesta linha eventuais prestações suplementares que anualmente estejam previstas por parte dos sócios/accionistas.</t>
        </r>
        <r>
          <rPr>
            <sz val="8"/>
            <color indexed="81"/>
            <rFont val="Tahoma"/>
          </rPr>
          <t xml:space="preserve">
</t>
        </r>
      </text>
    </comment>
    <comment ref="A10" authorId="0">
      <text>
        <r>
          <rPr>
            <b/>
            <sz val="10"/>
            <color indexed="81"/>
            <rFont val="Tahoma"/>
            <family val="2"/>
          </rPr>
          <t>Auto Financiamento -</t>
        </r>
        <r>
          <rPr>
            <sz val="10"/>
            <color indexed="81"/>
            <rFont val="Tahoma"/>
            <family val="2"/>
          </rPr>
          <t xml:space="preserve"> O cálculo anual destes montantes é automático e resultante dos meios libertos pelo projecto (Resultados Líquidos + Amortizações do Exercício).</t>
        </r>
        <r>
          <rPr>
            <sz val="8"/>
            <color indexed="81"/>
            <rFont val="Tahoma"/>
          </rPr>
          <t xml:space="preserve">
</t>
        </r>
      </text>
    </comment>
    <comment ref="A13" authorId="0">
      <text>
        <r>
          <rPr>
            <b/>
            <sz val="10"/>
            <color indexed="81"/>
            <rFont val="Tahoma"/>
            <family val="2"/>
          </rPr>
          <t>Empréstimos Bancários -</t>
        </r>
        <r>
          <rPr>
            <sz val="10"/>
            <color indexed="81"/>
            <rFont val="Tahoma"/>
            <family val="2"/>
          </rPr>
          <t xml:space="preserve"> Os campos referentes a esta rubrica são de </t>
        </r>
        <r>
          <rPr>
            <b/>
            <sz val="10"/>
            <color indexed="81"/>
            <rFont val="Tahoma"/>
            <family val="2"/>
          </rPr>
          <t>preenchimento automático</t>
        </r>
        <r>
          <rPr>
            <sz val="10"/>
            <color indexed="81"/>
            <rFont val="Tahoma"/>
            <family val="2"/>
          </rPr>
          <t>, e resultam dos empréstimos obtidos.</t>
        </r>
        <r>
          <rPr>
            <sz val="8"/>
            <color indexed="81"/>
            <rFont val="Tahoma"/>
          </rPr>
          <t xml:space="preserve">
</t>
        </r>
      </text>
    </comment>
    <comment ref="A14" authorId="0">
      <text>
        <r>
          <rPr>
            <b/>
            <sz val="10"/>
            <color indexed="81"/>
            <rFont val="Tahoma"/>
            <family val="2"/>
          </rPr>
          <t>Empréstimos de Sócios (Suprimentos) -</t>
        </r>
        <r>
          <rPr>
            <sz val="10"/>
            <color indexed="81"/>
            <rFont val="Tahoma"/>
            <family val="2"/>
          </rPr>
          <t xml:space="preserve"> No caso de estarem previstos os montantes respectivos devem ser indicados no ano correspondente.</t>
        </r>
        <r>
          <rPr>
            <sz val="8"/>
            <color indexed="81"/>
            <rFont val="Tahoma"/>
          </rPr>
          <t xml:space="preserve">
</t>
        </r>
      </text>
    </comment>
    <comment ref="A15" authorId="0">
      <text>
        <r>
          <rPr>
            <b/>
            <sz val="10"/>
            <color indexed="81"/>
            <rFont val="Tahoma"/>
            <family val="2"/>
          </rPr>
          <t>Crédito de Fornecedores  de Imobilizado -</t>
        </r>
        <r>
          <rPr>
            <sz val="10"/>
            <color indexed="81"/>
            <rFont val="Tahoma"/>
            <family val="2"/>
          </rPr>
          <t xml:space="preserve"> Se as compras de Imobilizado forem efectuadas a crédito, os respectivos montantes devem ser indicados nos períodos (Ano) de utilização.</t>
        </r>
        <r>
          <rPr>
            <sz val="8"/>
            <color indexed="81"/>
            <rFont val="Tahoma"/>
          </rPr>
          <t xml:space="preserve">
</t>
        </r>
      </text>
    </comment>
    <comment ref="A16" authorId="0">
      <text>
        <r>
          <rPr>
            <b/>
            <sz val="10"/>
            <color indexed="81"/>
            <rFont val="Tahoma"/>
            <family val="2"/>
          </rPr>
          <t>Outros (subsídios )</t>
        </r>
        <r>
          <rPr>
            <sz val="10"/>
            <color indexed="81"/>
            <rFont val="Tahoma"/>
            <family val="2"/>
          </rPr>
          <t xml:space="preserve"> - No caso de existirem outros capitais alheios, nomeadamente subsídios, estes devem ser inscritos pelos montantes e nos períodos da sua atribuição.</t>
        </r>
        <r>
          <rPr>
            <sz val="8"/>
            <color indexed="81"/>
            <rFont val="Tahoma"/>
          </rPr>
          <t xml:space="preserve">
</t>
        </r>
      </text>
    </comment>
    <comment ref="A19" authorId="0">
      <text>
        <r>
          <rPr>
            <sz val="10"/>
            <color indexed="81"/>
            <rFont val="Tahoma"/>
            <family val="2"/>
          </rPr>
          <t xml:space="preserve">O Total dos capitais envolvidos não considera o Auto Financiamento ainda que o mesmo seja apresentado. Entende-se, dado que o autofinanciamento resulta de contas previsionais que não deve ser considerado para cobertura financeira do Projecto. </t>
        </r>
        <r>
          <rPr>
            <sz val="8"/>
            <color indexed="81"/>
            <rFont val="Tahoma"/>
          </rPr>
          <t xml:space="preserve">
</t>
        </r>
      </text>
    </comment>
    <comment ref="A22" authorId="0">
      <text>
        <r>
          <rPr>
            <sz val="10"/>
            <color indexed="81"/>
            <rFont val="Tahoma"/>
            <family val="2"/>
          </rPr>
          <t>Neste mapa existe esta linha de controlo que apresentará a mensagem erro sempre que os Capitais Totais sejam insuficientes, para fazer face ao Investimento previsto.</t>
        </r>
        <r>
          <rPr>
            <sz val="8"/>
            <color indexed="81"/>
            <rFont val="Tahoma"/>
          </rPr>
          <t xml:space="preserve">
</t>
        </r>
      </text>
    </comment>
  </commentList>
</comments>
</file>

<file path=xl/comments22.xml><?xml version="1.0" encoding="utf-8"?>
<comments xmlns="http://schemas.openxmlformats.org/spreadsheetml/2006/main">
  <authors>
    <author>A satisfied Microsoft Office user</author>
  </authors>
  <commentList>
    <comment ref="F1" authorId="0">
      <text>
        <r>
          <rPr>
            <sz val="10"/>
            <color indexed="81"/>
            <rFont val="Tahoma"/>
            <family val="2"/>
          </rPr>
          <t xml:space="preserve"> Esta análise é resultado de todo o plano desenvolvido em mapas anteriores e permite aos empreendedores analisar a viabilidade do seu plano em todas as suas componentes.
 A forma de construção desta folha de cálculo possibilita a simulação de todas as situações que os empreendedores pretendam implementar e a imediata quantificação dos efeitos na presente análise.
A análise da rendibilidade de um projecto é uma condição básica preliminar da decisão de investimento e, em termos genéricos, consiste em apreciar, como atrás se disse, se as receitas líquidas de despesas associadas ao projecto compensam a despesa resultante do custo desse projecto, independentemente da sua localização.</t>
        </r>
        <r>
          <rPr>
            <sz val="8"/>
            <color indexed="81"/>
            <rFont val="Tahoma"/>
          </rPr>
          <t xml:space="preserve">
</t>
        </r>
      </text>
    </comment>
    <comment ref="A25" authorId="0">
      <text>
        <r>
          <rPr>
            <b/>
            <sz val="10"/>
            <color indexed="81"/>
            <rFont val="Tahoma"/>
            <family val="2"/>
          </rPr>
          <t>Cômputo do Cash-Flow</t>
        </r>
        <r>
          <rPr>
            <sz val="10"/>
            <color indexed="81"/>
            <rFont val="Tahoma"/>
            <family val="2"/>
          </rPr>
          <t xml:space="preserve"> – Neste quadro, de </t>
        </r>
        <r>
          <rPr>
            <b/>
            <sz val="10"/>
            <color indexed="81"/>
            <rFont val="Tahoma"/>
            <family val="2"/>
          </rPr>
          <t>preenchimento automático</t>
        </r>
        <r>
          <rPr>
            <sz val="10"/>
            <color indexed="81"/>
            <rFont val="Tahoma"/>
            <family val="2"/>
          </rPr>
          <t xml:space="preserve">, são apresentados os valores dos parâmetros necessários ao cálculo dos diferentes indicadores.
A taxa de avaliação do projecto é pré-definida, sendo resultante dos pressupostos que são mencionados no mapa seguinte 6. – Demonstração da Conta Estado e Outros Entes Públicos. Não é possível automatizar completamente e para cada projecto o calculo do Prazo de Recuperação do Capital. São no entanto apresentados os Cash-Flow actualizados, pelo que poderá facilmente efectuar esse cálculo, com base numa regra de 3 simples, como acima foi referido. </t>
        </r>
        <r>
          <rPr>
            <sz val="8"/>
            <color indexed="81"/>
            <rFont val="Tahoma"/>
          </rPr>
          <t xml:space="preserve">
</t>
        </r>
      </text>
    </comment>
  </commentList>
</comments>
</file>

<file path=xl/comments23.xml><?xml version="1.0" encoding="utf-8"?>
<comments xmlns="http://schemas.openxmlformats.org/spreadsheetml/2006/main">
  <authors>
    <author>A satisfied Microsoft Office user</author>
  </authors>
  <commentList>
    <comment ref="E1" authorId="0">
      <text>
        <r>
          <rPr>
            <sz val="10"/>
            <color indexed="81"/>
            <rFont val="Tahoma"/>
            <family val="2"/>
          </rPr>
          <t>Este mapa efectua o cálculo dos diferentes tipos de impostos inerentes à actividade empresarial; são sugeridas taxas de imposto para IRC, Derrama e IVA que podem ser alteradas caso se justifique. 
O cálculo de cada um dos impostos é automático em função dos valores já determinados durante a elaboração do projecto. 
A estimação das taxas de avaliação é efectuada com base nas diferentes taxas indicados, que são parâmetros fixos e servem para os cálculos dos indicadores apresentados no mapa anterior 5.5 – Análise de Viabilidade Económica e Financeira.</t>
        </r>
        <r>
          <rPr>
            <sz val="8"/>
            <color indexed="81"/>
            <rFont val="Tahoma"/>
          </rPr>
          <t xml:space="preserve">
</t>
        </r>
      </text>
    </comment>
  </commentList>
</comments>
</file>

<file path=xl/comments24.xml><?xml version="1.0" encoding="utf-8"?>
<comments xmlns="http://schemas.openxmlformats.org/spreadsheetml/2006/main">
  <authors>
    <author>A satisfied Microsoft Office user</author>
  </authors>
  <commentList>
    <comment ref="E1" authorId="0">
      <text>
        <r>
          <rPr>
            <sz val="10"/>
            <color indexed="81"/>
            <rFont val="Tahoma"/>
            <family val="2"/>
          </rPr>
          <t xml:space="preserve">Este mapa é de </t>
        </r>
        <r>
          <rPr>
            <b/>
            <sz val="10"/>
            <color indexed="81"/>
            <rFont val="Tahoma"/>
            <family val="2"/>
          </rPr>
          <t>preenchimento automático</t>
        </r>
        <r>
          <rPr>
            <sz val="10"/>
            <color indexed="81"/>
            <rFont val="Tahoma"/>
            <family val="2"/>
          </rPr>
          <t xml:space="preserve"> e apresenta para cada ano com base nos elementos que definiu, os Custos, Proveitos e Resultados Previsionais decorrentes da actividade da sua empresa.</t>
        </r>
        <r>
          <rPr>
            <sz val="8"/>
            <color indexed="81"/>
            <rFont val="Tahoma"/>
          </rPr>
          <t xml:space="preserve">
</t>
        </r>
      </text>
    </comment>
  </commentList>
</comments>
</file>

<file path=xl/comments25.xml><?xml version="1.0" encoding="utf-8"?>
<comments xmlns="http://schemas.openxmlformats.org/spreadsheetml/2006/main">
  <authors>
    <author>A satisfied Microsoft Office user</author>
  </authors>
  <commentList>
    <comment ref="A1" authorId="0">
      <text>
        <r>
          <rPr>
            <sz val="10"/>
            <color indexed="81"/>
            <rFont val="Tahoma"/>
            <family val="2"/>
          </rPr>
          <t xml:space="preserve">Este mapa é de </t>
        </r>
        <r>
          <rPr>
            <b/>
            <sz val="10"/>
            <color indexed="81"/>
            <rFont val="Tahoma"/>
            <family val="2"/>
          </rPr>
          <t>preenchimento automático</t>
        </r>
        <r>
          <rPr>
            <sz val="10"/>
            <color indexed="81"/>
            <rFont val="Tahoma"/>
            <family val="2"/>
          </rPr>
          <t xml:space="preserve"> e apresenta para cada ano com base nos elementos que definiu os Balanços Previsionais decorrentes da actividade da sua empresa.</t>
        </r>
        <r>
          <rPr>
            <sz val="8"/>
            <color indexed="81"/>
            <rFont val="Tahoma"/>
          </rPr>
          <t xml:space="preserve">
</t>
        </r>
      </text>
    </comment>
  </commentList>
</comments>
</file>

<file path=xl/sharedStrings.xml><?xml version="1.0" encoding="utf-8"?>
<sst xmlns="http://schemas.openxmlformats.org/spreadsheetml/2006/main" count="782" uniqueCount="598">
  <si>
    <t xml:space="preserve"> </t>
  </si>
  <si>
    <t xml:space="preserve"> 1. INFORMAÇÃO PESSOAL</t>
  </si>
  <si>
    <t xml:space="preserve"> 1.1. Identificação do Promotor Principal</t>
  </si>
  <si>
    <t xml:space="preserve"> 1.Nome </t>
  </si>
  <si>
    <t>________________________________________________</t>
  </si>
  <si>
    <t xml:space="preserve">   Morada</t>
  </si>
  <si>
    <t xml:space="preserve">   Localidade</t>
  </si>
  <si>
    <t>________________________________________</t>
  </si>
  <si>
    <t xml:space="preserve">Código Postal </t>
  </si>
  <si>
    <t>________________</t>
  </si>
  <si>
    <t xml:space="preserve">   Concelho</t>
  </si>
  <si>
    <t>__________________________________________</t>
  </si>
  <si>
    <t>Distrito</t>
  </si>
  <si>
    <t xml:space="preserve">   Telefone</t>
  </si>
  <si>
    <t>__________/_________________________________</t>
  </si>
  <si>
    <t>Fax</t>
  </si>
  <si>
    <t>____/___________</t>
  </si>
  <si>
    <t xml:space="preserve">   Idade</t>
  </si>
  <si>
    <t>________________________</t>
  </si>
  <si>
    <t xml:space="preserve"> 1.2. Identificação dos Promotores</t>
  </si>
  <si>
    <t xml:space="preserve"> 2. Nome</t>
  </si>
  <si>
    <t>__________________________________________________________</t>
  </si>
  <si>
    <t>Idade</t>
  </si>
  <si>
    <t xml:space="preserve"> 3. Nome</t>
  </si>
  <si>
    <t xml:space="preserve"> 4. Nome</t>
  </si>
  <si>
    <t xml:space="preserve"> 5. Nome</t>
  </si>
  <si>
    <t xml:space="preserve"> 6. Nome</t>
  </si>
  <si>
    <t xml:space="preserve"> 7. Nome</t>
  </si>
  <si>
    <t xml:space="preserve"> 1.3. Caracterização da Actividade</t>
  </si>
  <si>
    <t xml:space="preserve"> Principal</t>
  </si>
  <si>
    <t xml:space="preserve"> Secundária</t>
  </si>
  <si>
    <t xml:space="preserve"> Especifique em que consiste a principal actividade</t>
  </si>
  <si>
    <t xml:space="preserve"> 1.4. Experiência dos promotores nas diversas áreas </t>
  </si>
  <si>
    <t>do projecto</t>
  </si>
  <si>
    <t xml:space="preserve"> 1.5. Principal motivação de cada um dos promotores </t>
  </si>
  <si>
    <t>na sua realização</t>
  </si>
  <si>
    <t xml:space="preserve"> 1.6. Breve diagnóstico dos promotores: apresente de </t>
  </si>
  <si>
    <t>forma sumária os pontos fortes e fracos dos promotores</t>
  </si>
  <si>
    <t xml:space="preserve"> 2. FORMA JURÍDICA</t>
  </si>
  <si>
    <t xml:space="preserve"> 2.1. Forma Jurídica da sua empresa</t>
  </si>
  <si>
    <t xml:space="preserve"> A sua escolha recaiu sobre:</t>
  </si>
  <si>
    <t>* Empresário em nome individual</t>
  </si>
  <si>
    <t>* Estabelecimento Individual de Responsabilidade Limitada</t>
  </si>
  <si>
    <t>* Sociedade por quotas</t>
  </si>
  <si>
    <t>* Sociedade Anónima</t>
  </si>
  <si>
    <t>* Cooperativa</t>
  </si>
  <si>
    <t>* Outra ( qual)</t>
  </si>
  <si>
    <t>Que aspectos considerou para a sua escolha?</t>
  </si>
  <si>
    <t>2.2. Denominação e localização do empreendimento</t>
  </si>
  <si>
    <t>Qual vai ser a designação social da sua empresa?</t>
  </si>
  <si>
    <t>Certificou-se que pode usar essa denominação?</t>
  </si>
  <si>
    <t xml:space="preserve"> ( Contacte Registo Nacional das Pessoas Colectivas)</t>
  </si>
  <si>
    <t>Explique a razão que esteve na base da escolha da denominação</t>
  </si>
  <si>
    <t>Onde vai localizar-se a sua empresa?</t>
  </si>
  <si>
    <t>Descrição do Local (zona industrial/zona comercial)</t>
  </si>
  <si>
    <t>Explique as razões que o levaram à escolha desse local</t>
  </si>
  <si>
    <t>3. APRESENTAÇÃO DO NEGÓCIO</t>
  </si>
  <si>
    <t>3.1. Descrição sumária das diversas componentes</t>
  </si>
  <si>
    <t>3.1.1. O que faz? (serviços a prestar, artigos a produzir,...)</t>
  </si>
  <si>
    <t xml:space="preserve">3.1.3. Que factores utiliza? ( matérias-primas, subsidiárias, </t>
  </si>
  <si>
    <t>recursos humanos)</t>
  </si>
  <si>
    <t>3.1.4. Como vende? ( Área comercial)</t>
  </si>
  <si>
    <t>4. ANÁLISE DE MERCADO</t>
  </si>
  <si>
    <t>4.1. Pesquisa de mercado</t>
  </si>
  <si>
    <t>4.1.1. Os consumidores</t>
  </si>
  <si>
    <t xml:space="preserve">Identifique e caracterize os clientes ( tipo, poder de compra, </t>
  </si>
  <si>
    <t>dimensão, etc.)</t>
  </si>
  <si>
    <t>Indique e justifique a quota de mercado que pensa atingir</t>
  </si>
  <si>
    <t xml:space="preserve">Descreva como valorizou o seu produto/serviço tendo em </t>
  </si>
  <si>
    <t>consideração o mercado</t>
  </si>
  <si>
    <t>4.1.2. A Concorrência</t>
  </si>
  <si>
    <t>Indique os seus concorrentes e justifique porque os considera como tal</t>
  </si>
  <si>
    <t xml:space="preserve">Como avalia a sua empresa em comparação com as dos seus principais </t>
  </si>
  <si>
    <t>concorrentes. Justifique</t>
  </si>
  <si>
    <t>( + A sua empresa é melhor; 0 a sua empresa é igual; - a sua empresa é pior )</t>
  </si>
  <si>
    <t>+ / 0 / -</t>
  </si>
  <si>
    <t>Porquê ?</t>
  </si>
  <si>
    <t>Gama de produtos</t>
  </si>
  <si>
    <t>Qualidade dos produtos</t>
  </si>
  <si>
    <t>Serviços complementares</t>
  </si>
  <si>
    <t>Dimensão</t>
  </si>
  <si>
    <t>Notoriedade</t>
  </si>
  <si>
    <t>Imagem</t>
  </si>
  <si>
    <t>Preço</t>
  </si>
  <si>
    <t>Rapidez de execução</t>
  </si>
  <si>
    <t>Garantias</t>
  </si>
  <si>
    <t>Prestígio</t>
  </si>
  <si>
    <t>Outros, especifique:</t>
  </si>
  <si>
    <t xml:space="preserve">Quais as diferenças entre os seus produtos e os dos seus principais </t>
  </si>
  <si>
    <t xml:space="preserve">concorrentes? </t>
  </si>
  <si>
    <t>( Se possível indique as diferenças relativamente a cada concorrente).</t>
  </si>
  <si>
    <t>4.1.3. Os Fornecedores</t>
  </si>
  <si>
    <t xml:space="preserve">Indique quem serão os seus fornecedores e descreva as condições que </t>
  </si>
  <si>
    <t xml:space="preserve">oferecem em termos de prazos de entrega, qualidade, prazos </t>
  </si>
  <si>
    <t>de pagamento, assistência pós-venda, etc.</t>
  </si>
  <si>
    <t>4.2. Plano de Marketing</t>
  </si>
  <si>
    <t>4.2.1. O Produto</t>
  </si>
  <si>
    <t>Faça uma descrição detalhada dos produtos/serviços que vai oferecer</t>
  </si>
  <si>
    <t>4.2.2. O Preço</t>
  </si>
  <si>
    <t xml:space="preserve">Indique o custo dos seus produtos/serviços e descreva o processo </t>
  </si>
  <si>
    <t>utilizado no seu cálculo</t>
  </si>
  <si>
    <t xml:space="preserve">Indique o preço de venda dos seus produtos/serviços e descreva o </t>
  </si>
  <si>
    <t>método utilizado no seu cálculo</t>
  </si>
  <si>
    <t xml:space="preserve">Relacione o seu ponto morto de venda com o mercado e comente o </t>
  </si>
  <si>
    <t>resultado obtido</t>
  </si>
  <si>
    <t>4.2.3. A Distribuição</t>
  </si>
  <si>
    <t xml:space="preserve">Indique quais os canais de distribuição que vai utilizar e </t>
  </si>
  <si>
    <t>justifique com os critérios que utilizou para a sua escolha</t>
  </si>
  <si>
    <t>4.2.4. A Promoção</t>
  </si>
  <si>
    <t xml:space="preserve">Quais são as opiniões dos seus potenciais clientes acerca dos seus </t>
  </si>
  <si>
    <t xml:space="preserve">produtos/serviços (v.g. gama de produtos, qualidade, preço, </t>
  </si>
  <si>
    <t>garantia, etc.)</t>
  </si>
  <si>
    <t>OPINIÃO DOS CLIENTES</t>
  </si>
  <si>
    <t>AS OPINIÕES FORAM TOMADAS EM CONSIDERAÇÃO</t>
  </si>
  <si>
    <t>MEIOS</t>
  </si>
  <si>
    <t>Venda personalizada</t>
  </si>
  <si>
    <t>Promoção de vendas</t>
  </si>
  <si>
    <t>Feiras e Exposições</t>
  </si>
  <si>
    <t>Marketing directo</t>
  </si>
  <si>
    <t>Relações Públicas</t>
  </si>
  <si>
    <t>Cartazes e Outdoors</t>
  </si>
  <si>
    <t>Publicidade</t>
  </si>
  <si>
    <t>5 - ESTUDO ECONÓMICO E FINANCEIRO</t>
  </si>
  <si>
    <t>5.1 - Pressupostos do Projecto</t>
  </si>
  <si>
    <t>EMPRESA:</t>
  </si>
  <si>
    <t xml:space="preserve"> II. INVESTIMENTO E FINANCIAMENTO </t>
  </si>
  <si>
    <t xml:space="preserve"> 13. AMORTIZAÇÕES </t>
  </si>
  <si>
    <t xml:space="preserve"> 15. DEMONSTRAÇÃO PREVISIONAL DOS RESULATADOS</t>
  </si>
  <si>
    <t xml:space="preserve"> 17. BALANÇOS PREVISIONAIS DA EMPRESA</t>
  </si>
  <si>
    <t xml:space="preserve"> (contos)</t>
  </si>
  <si>
    <t>{MENUBRANCH MENU}</t>
  </si>
  <si>
    <t xml:space="preserve">PROJECTO DE INVESTIMENTO: </t>
  </si>
  <si>
    <t xml:space="preserve"> 1. Plano de Investimento</t>
  </si>
  <si>
    <t>Preços correntes</t>
  </si>
  <si>
    <t>Imobilizado</t>
  </si>
  <si>
    <t>Valor de</t>
  </si>
  <si>
    <t xml:space="preserve">Taxa </t>
  </si>
  <si>
    <t>Amortização</t>
  </si>
  <si>
    <t>Designação</t>
  </si>
  <si>
    <t>PRESSUPOSTOS</t>
  </si>
  <si>
    <t>INVESTIMENTO</t>
  </si>
  <si>
    <t>PRODUCAO</t>
  </si>
  <si>
    <t>MERCADORIAS</t>
  </si>
  <si>
    <t>PROVEITOS</t>
  </si>
  <si>
    <t>CONSUMOS</t>
  </si>
  <si>
    <t>FORN.SERV.EXT.</t>
  </si>
  <si>
    <t>C. c/ PESSOAL</t>
  </si>
  <si>
    <t>FUNCAO FINANCEIRA</t>
  </si>
  <si>
    <t>CAPITAL CIRCULANTE</t>
  </si>
  <si>
    <t>AUXILIARES</t>
  </si>
  <si>
    <t>CONTROLO</t>
  </si>
  <si>
    <t>QUADROS PRINCIPAIS</t>
  </si>
  <si>
    <t>IMPRIMIR</t>
  </si>
  <si>
    <t>SAIR</t>
  </si>
  <si>
    <t>aquisição</t>
  </si>
  <si>
    <t>anual</t>
  </si>
  <si>
    <t>* PERIODO DE ANÁLISE</t>
  </si>
  <si>
    <t>ANO 1</t>
  </si>
  <si>
    <t>ANO 2</t>
  </si>
  <si>
    <t>ANO 3</t>
  </si>
  <si>
    <t>ANO 4</t>
  </si>
  <si>
    <t>ANO 5</t>
  </si>
  <si>
    <t>PLANO DE INVESTIMENTOS</t>
  </si>
  <si>
    <t>ACTIVO</t>
  </si>
  <si>
    <t>{GOTO}A1~</t>
  </si>
  <si>
    <t>{GOTO}A63~</t>
  </si>
  <si>
    <t>{GOTO}A146~</t>
  </si>
  <si>
    <t>{GOTO}A220~</t>
  </si>
  <si>
    <t>{GOTO}A287~</t>
  </si>
  <si>
    <t>{GOTO}A258~</t>
  </si>
  <si>
    <t>{GOTO}A331~</t>
  </si>
  <si>
    <t>{GOTO}A367~</t>
  </si>
  <si>
    <t>{MENUBRANCH MENU3}</t>
  </si>
  <si>
    <t>{GOTO}A420~</t>
  </si>
  <si>
    <t>{GOTO}A540~</t>
  </si>
  <si>
    <t>{GOTO}A575~</t>
  </si>
  <si>
    <t>{MENUBRANCH MENU4}</t>
  </si>
  <si>
    <t>{MENUBRANCH MENU5}</t>
  </si>
  <si>
    <t>{MENUBRANCH MENU6}</t>
  </si>
  <si>
    <t xml:space="preserve"> * CAPITAL FIXO CORPÓREO</t>
  </si>
  <si>
    <t xml:space="preserve"> 1. Imobilizado Bruto</t>
  </si>
  <si>
    <t xml:space="preserve">    Terrenos</t>
  </si>
  <si>
    <t xml:space="preserve">    1.1. Imobilizações Corpóreas</t>
  </si>
  <si>
    <t>FINANCIAMENTO A M/L PRAZO</t>
  </si>
  <si>
    <t>CONTA DE RESULTADOS</t>
  </si>
  <si>
    <t>BALANCO</t>
  </si>
  <si>
    <t>CASH-FLOW</t>
  </si>
  <si>
    <t>MOAF</t>
  </si>
  <si>
    <t>VAR. FUNDOS CIRC.</t>
  </si>
  <si>
    <t>INDICADORES</t>
  </si>
  <si>
    <t>* NÚMERO DE MESES DE EXPLORAÇÃO</t>
  </si>
  <si>
    <t xml:space="preserve"> CAPITAL FIXO</t>
  </si>
  <si>
    <t xml:space="preserve">    Infraestruturas</t>
  </si>
  <si>
    <t xml:space="preserve">   Vendas de prosutos</t>
  </si>
  <si>
    <t xml:space="preserve">    1.2. Imobilizações Incorpóreas</t>
  </si>
  <si>
    <t>* PRAZOS MÉDIOS DO CIRCULANTE (DIAS)</t>
  </si>
  <si>
    <t xml:space="preserve">    Construções</t>
  </si>
  <si>
    <t xml:space="preserve">   Serviços prestados</t>
  </si>
  <si>
    <t xml:space="preserve">    1.3. Investimentos Financeiros</t>
  </si>
  <si>
    <t>{GOTO}A404~</t>
  </si>
  <si>
    <t>{GOTO}A448~</t>
  </si>
  <si>
    <t>{GOTO}O4~</t>
  </si>
  <si>
    <t>{GOTO}O35~</t>
  </si>
  <si>
    <t>{GOTO}A476~</t>
  </si>
  <si>
    <t>{GOTO}O102~</t>
  </si>
  <si>
    <t>{GOTO}O150~</t>
  </si>
  <si>
    <t>{GOTO}A512~</t>
  </si>
  <si>
    <t xml:space="preserve">   - Fornecedores (Mercadorias)</t>
  </si>
  <si>
    <t xml:space="preserve">    Adaptação e/ou ampliação de instalações</t>
  </si>
  <si>
    <t xml:space="preserve">   Outros</t>
  </si>
  <si>
    <t xml:space="preserve">    1.4. Imobilizações em curso</t>
  </si>
  <si>
    <t xml:space="preserve">   - Fornecedores (Out. Forn. Serv.)</t>
  </si>
  <si>
    <t xml:space="preserve">    Equipamento</t>
  </si>
  <si>
    <t xml:space="preserve">   - Clientes</t>
  </si>
  <si>
    <t xml:space="preserve">    Material de carga e transporte apoiável (*)</t>
  </si>
  <si>
    <t xml:space="preserve"> 1. TOTAL DE PROVEITOS</t>
  </si>
  <si>
    <t xml:space="preserve"> 2. Amortizações</t>
  </si>
  <si>
    <t xml:space="preserve">   - Armazenagem</t>
  </si>
  <si>
    <t xml:space="preserve">    Outro material de carga</t>
  </si>
  <si>
    <t>ANALISE COB. FIN.</t>
  </si>
  <si>
    <t xml:space="preserve">     . Mercadorias</t>
  </si>
  <si>
    <t xml:space="preserve">    Outros</t>
  </si>
  <si>
    <t>CUSTOS</t>
  </si>
  <si>
    <t xml:space="preserve"> 3. Existências</t>
  </si>
  <si>
    <t xml:space="preserve">     . Materias Primas e Subsidiárias</t>
  </si>
  <si>
    <t xml:space="preserve">    3.1. Prod. e  Trabalhos em Curso</t>
  </si>
  <si>
    <t>/PLT7~QBSUPOST~PQ</t>
  </si>
  <si>
    <t>/PLT3~QBINVEST~PQ</t>
  </si>
  <si>
    <t>/PLT4~QBPRODUCAO~PQ</t>
  </si>
  <si>
    <t>/PLT7~QBMERCAD~PQ</t>
  </si>
  <si>
    <t>/PLT12~QBPROV~PQ</t>
  </si>
  <si>
    <t>/PLT7~QBFSE~PQ</t>
  </si>
  <si>
    <t>/PLT7~QBFUNFIN~PQ</t>
  </si>
  <si>
    <t>/PLT12~QBAUXIL~PQ</t>
  </si>
  <si>
    <t>/PLT12~QBDRES~PQ</t>
  </si>
  <si>
    <t>/PLT7~QBBAL1~PQ</t>
  </si>
  <si>
    <t>/PLL5~T10~QBCFLOW~PQ</t>
  </si>
  <si>
    <t>/PLL8~T12~QBMOAF1~PQ</t>
  </si>
  <si>
    <t>/PLT12~QBVARFUNC~PQ</t>
  </si>
  <si>
    <t>/PLT15~QBANACOBFIN~PQ</t>
  </si>
  <si>
    <t xml:space="preserve">     . Produtos Acabados</t>
  </si>
  <si>
    <t xml:space="preserve"> * CAPITAL FIXO INCORPÓREO</t>
  </si>
  <si>
    <t xml:space="preserve">   Custos das existências vendIdas e consumidas</t>
  </si>
  <si>
    <t xml:space="preserve">    3.2. Mercadorias</t>
  </si>
  <si>
    <t xml:space="preserve">   - Detencão de Liquidez</t>
  </si>
  <si>
    <t xml:space="preserve">    Estudos e projectos</t>
  </si>
  <si>
    <t xml:space="preserve">   Fornecimentos e serviços externos</t>
  </si>
  <si>
    <t xml:space="preserve">    Assistência técnica</t>
  </si>
  <si>
    <t xml:space="preserve">   Encargos com pessoal</t>
  </si>
  <si>
    <t xml:space="preserve"> 4. Dívidas de Terceiros de Médio e Longo Prazo</t>
  </si>
  <si>
    <t>* VND P/ MERCADO EXTERNO (Em % média)</t>
  </si>
  <si>
    <t xml:space="preserve">    Outros (não apoiável)</t>
  </si>
  <si>
    <t xml:space="preserve">   Impostos</t>
  </si>
  <si>
    <t>* CMP AO MERCADO EXTERNO (Em % média)</t>
  </si>
  <si>
    <t xml:space="preserve">   Amortizações e reintegrações</t>
  </si>
  <si>
    <t xml:space="preserve"> 5. Dívidas de Terceiros de Curto Prazo</t>
  </si>
  <si>
    <t xml:space="preserve">   Provisões</t>
  </si>
  <si>
    <t xml:space="preserve">    5.1. Clientes</t>
  </si>
  <si>
    <t>TOTAL</t>
  </si>
  <si>
    <t xml:space="preserve">    5.2. Outros</t>
  </si>
  <si>
    <t>GRAVAR</t>
  </si>
  <si>
    <t>SEM GRAVAR</t>
  </si>
  <si>
    <t>* TAXA DE INFLAÇÃO</t>
  </si>
  <si>
    <t>* PROVISOES</t>
  </si>
  <si>
    <t xml:space="preserve"> 2. TOTAL DE CUSTOS</t>
  </si>
  <si>
    <t xml:space="preserve"> 6. Depósitos Bancários/Títulos Negociáveis/Caixa</t>
  </si>
  <si>
    <t>/FSR</t>
  </si>
  <si>
    <t>/FXY</t>
  </si>
  <si>
    <t xml:space="preserve">   - Para Depreciação de Existências</t>
  </si>
  <si>
    <t xml:space="preserve"> JUROS DURANTE A FASE DE INVESTIMENTO</t>
  </si>
  <si>
    <t xml:space="preserve"> 14. ENCARGOS FINANCEIROS </t>
  </si>
  <si>
    <t xml:space="preserve"> 7. Acréscimos e Diferimentos</t>
  </si>
  <si>
    <t>/FX</t>
  </si>
  <si>
    <t xml:space="preserve">   - Para Cobranças Duvidosas</t>
  </si>
  <si>
    <t xml:space="preserve"> DIVERSOS</t>
  </si>
  <si>
    <t xml:space="preserve"> 3. RESULTADOS SEM ENCARGOS (1-2)</t>
  </si>
  <si>
    <t xml:space="preserve"> 8. TOTAL DO ACTIVO </t>
  </si>
  <si>
    <t xml:space="preserve">   - Para Outros Riscos e Encargos</t>
  </si>
  <si>
    <t xml:space="preserve"> FUNDO DE MANEIO</t>
  </si>
  <si>
    <t>Prestação</t>
  </si>
  <si>
    <t>Capital em dívida</t>
  </si>
  <si>
    <t>CAPITAL PRÓPRIO</t>
  </si>
  <si>
    <t>Período</t>
  </si>
  <si>
    <t xml:space="preserve">Encargos </t>
  </si>
  <si>
    <t>Reembolso</t>
  </si>
  <si>
    <t>Total</t>
  </si>
  <si>
    <t>No início do</t>
  </si>
  <si>
    <t>No fim do</t>
  </si>
  <si>
    <t xml:space="preserve"> 4. Encargos financeiros</t>
  </si>
  <si>
    <t xml:space="preserve"> 9. Capital Social</t>
  </si>
  <si>
    <t>financeiros</t>
  </si>
  <si>
    <t>período</t>
  </si>
  <si>
    <t xml:space="preserve"> 10. Prestações suplementares</t>
  </si>
  <si>
    <t>* TAXA DE DISTRIBUIÇÃO DE DIVIDENDOS</t>
  </si>
  <si>
    <t xml:space="preserve"> 5. RESULTADOS APÓS ENCARGOS FINANCEIROS (3-4)</t>
  </si>
  <si>
    <t xml:space="preserve"> 11. Reservas + Resultados transitados</t>
  </si>
  <si>
    <t xml:space="preserve">         -   SEMESTRE   0</t>
  </si>
  <si>
    <t xml:space="preserve"> 12. Resultado liquido do exercício</t>
  </si>
  <si>
    <t>/PDPQ</t>
  </si>
  <si>
    <t xml:space="preserve">         -   SEMESTRE   1</t>
  </si>
  <si>
    <t xml:space="preserve"> 6. Impostos sobre o rendimento do exercício</t>
  </si>
  <si>
    <t xml:space="preserve"> 13. Dividendos antecipados</t>
  </si>
  <si>
    <t>1º ANO   -   SEMESTRE   2</t>
  </si>
  <si>
    <t xml:space="preserve">         -   SEMESTRE   3</t>
  </si>
  <si>
    <t xml:space="preserve"> 14. TOTAL DO CAPITAL PRÓPRIO</t>
  </si>
  <si>
    <t>2º ANO   -   SEMESTRE   4</t>
  </si>
  <si>
    <t xml:space="preserve"> 7. RESULTADOS LÍQUIDOS (5-6)</t>
  </si>
  <si>
    <t xml:space="preserve">         -   SEMESTRE   5</t>
  </si>
  <si>
    <t>PASSIVO</t>
  </si>
  <si>
    <t>3º ANO   -   SEMESTRE   6</t>
  </si>
  <si>
    <t xml:space="preserve"> 15. Provisões para riscos e encargos</t>
  </si>
  <si>
    <t xml:space="preserve">         -   SEMESTRE   7</t>
  </si>
  <si>
    <t>Controlo</t>
  </si>
  <si>
    <t>4º ANO   -   SEMESTRE   8</t>
  </si>
  <si>
    <t xml:space="preserve"> 16. Dividas a terceiros médio e longo prazo</t>
  </si>
  <si>
    <t xml:space="preserve">         -   SEMESTRE   9</t>
  </si>
  <si>
    <t xml:space="preserve">    16.1. Dividas a Instituições de credito</t>
  </si>
  <si>
    <t>5º ANO   -   SEMESTRE   10</t>
  </si>
  <si>
    <t xml:space="preserve">    16.2. Dividas a  sócios</t>
  </si>
  <si>
    <t xml:space="preserve">         -   SEMESTRE   11</t>
  </si>
  <si>
    <t xml:space="preserve">    16.3. Outros dividas</t>
  </si>
  <si>
    <t>6º ANO   -   SEMESTRE   12</t>
  </si>
  <si>
    <t xml:space="preserve">         -   SEMESTRE   13</t>
  </si>
  <si>
    <t xml:space="preserve"> 17. Dividas a terceiros a curto prazo</t>
  </si>
  <si>
    <t>7º ANO   -   SEMESTRE   14</t>
  </si>
  <si>
    <t xml:space="preserve">    17.1. Dividas a Instituições de credito</t>
  </si>
  <si>
    <t xml:space="preserve">         -   SEMESTRE   15</t>
  </si>
  <si>
    <t xml:space="preserve">    17.2. Fornecedores</t>
  </si>
  <si>
    <t>8º ANO   -   SEMESTRE   16</t>
  </si>
  <si>
    <t xml:space="preserve">    17.3. Outras dividas</t>
  </si>
  <si>
    <t xml:space="preserve">    17.4. Sector Publico Estatal</t>
  </si>
  <si>
    <t xml:space="preserve"> 18. Acréscimos e diferimentos</t>
  </si>
  <si>
    <t xml:space="preserve"> 17. TOTAL DO PASSIVO</t>
  </si>
  <si>
    <t xml:space="preserve"> 18. TOT. DO PASSIVO + CAPITAL PRÓPRIO</t>
  </si>
  <si>
    <t>CONTROLO TOTAL</t>
  </si>
  <si>
    <t>CONTROLO DO ACTIVO</t>
  </si>
  <si>
    <t>CONTROLO DOS CAPITAIS PRÓPRIOS</t>
  </si>
  <si>
    <t>CONTROLO DO PASSIVO</t>
  </si>
  <si>
    <t>5.2 - Plano de Exploração Previsional</t>
  </si>
  <si>
    <t>5.2.1. - Vendas de Produtos Acabados</t>
  </si>
  <si>
    <t>VENDAS DE PRODUTOS ACABADOS</t>
  </si>
  <si>
    <t>UNIDADE</t>
  </si>
  <si>
    <t>QUANTIDADES</t>
  </si>
  <si>
    <t xml:space="preserve"> . </t>
  </si>
  <si>
    <t>TAXA DE CRESCIMENTO DAS VENDAS EM QUANTIDADES</t>
  </si>
  <si>
    <t>PREÇO DE VENDA</t>
  </si>
  <si>
    <t>TAXA DE CRESCIMENTO DO PREÇO UNITARIO</t>
  </si>
  <si>
    <t>VENDAS</t>
  </si>
  <si>
    <t xml:space="preserve">TOTAL </t>
  </si>
  <si>
    <t>5.2.2. - Vendas de Mercadorias</t>
  </si>
  <si>
    <t>VENDAS DE MERCADORIAS</t>
  </si>
  <si>
    <t>TAXA DE CRESCIMENTO DAS VENDAS EM QUANTIDADE</t>
  </si>
  <si>
    <t>5.2.3. - Custo das Mercadorias Vendidas e Consumidas</t>
  </si>
  <si>
    <t>CONSUMOS DOS PRODUTOS ACAB. EM VALOR</t>
  </si>
  <si>
    <t>Margem</t>
  </si>
  <si>
    <t>VALOR DO STOCK FINAL DE MATÉRIAS PRIMAS</t>
  </si>
  <si>
    <t>CUSTO DAS MATÉRIAS CONSUMIDAS</t>
  </si>
  <si>
    <t xml:space="preserve">  Existência inicial M.P. </t>
  </si>
  <si>
    <t xml:space="preserve">  Compras M.P. </t>
  </si>
  <si>
    <t xml:space="preserve">  Existência final M.P. </t>
  </si>
  <si>
    <t>VARIAÇÃO DA PRODUÇÃO</t>
  </si>
  <si>
    <t xml:space="preserve">  Existência inicial P.A.</t>
  </si>
  <si>
    <t xml:space="preserve">  Existência final P.A.</t>
  </si>
  <si>
    <t>CUSTO DAS VENDAS DE PROD. ACABADOS</t>
  </si>
  <si>
    <t>C.M.V.M.C.</t>
  </si>
  <si>
    <t>5.2.4. - Custo das Mercadorias Vendidas</t>
  </si>
  <si>
    <t>CUSTO DAS MERCADORIAS EM VALOR</t>
  </si>
  <si>
    <t>VALOR DO STOCK FINAL DE MERCADORIAS</t>
  </si>
  <si>
    <t>CUSTO DAS MERCADORIAS</t>
  </si>
  <si>
    <t xml:space="preserve">  Existência inicial Mercadorias</t>
  </si>
  <si>
    <t xml:space="preserve">  Compras Mercadorias</t>
  </si>
  <si>
    <t xml:space="preserve">  Existência final Mercadorias</t>
  </si>
  <si>
    <t>CUSTO DAS VENDAS DE MERCADORIAS</t>
  </si>
  <si>
    <t>5.2.5. - Prestação de Serviços</t>
  </si>
  <si>
    <t>PRESTAÇÂO DE SERVIÇOS E OUTROS PROV.</t>
  </si>
  <si>
    <t>PS/Mês</t>
  </si>
  <si>
    <t>TOTAL PRESTAÇÃO DE SERVIÇOS</t>
  </si>
  <si>
    <t>TAXAS DE CRESCIMENTO REAIS DA PRESTAÇÃO  DE SERVIÇOS</t>
  </si>
  <si>
    <t>OUTROS PROVEITOS</t>
  </si>
  <si>
    <t>TOTAL DE OUTROS PROVEITOS</t>
  </si>
  <si>
    <t>5.2.6. - Fornecimentos e Serviços Externos</t>
  </si>
  <si>
    <t>FORNECIMENTOS E SERVIÇOS EXTERNOS</t>
  </si>
  <si>
    <t>Valor mês</t>
  </si>
  <si>
    <t xml:space="preserve">   Subcontratos</t>
  </si>
  <si>
    <t xml:space="preserve">   Energia e combustíveis</t>
  </si>
  <si>
    <t xml:space="preserve">   Material de escritório</t>
  </si>
  <si>
    <t xml:space="preserve">   Rendas e alugueres</t>
  </si>
  <si>
    <t xml:space="preserve">   Comunicação</t>
  </si>
  <si>
    <t xml:space="preserve">   Seguros </t>
  </si>
  <si>
    <t xml:space="preserve">   Transportes (escudos por unidade vendida)</t>
  </si>
  <si>
    <t xml:space="preserve">   Comissões</t>
  </si>
  <si>
    <t xml:space="preserve">   Publicidade</t>
  </si>
  <si>
    <t xml:space="preserve">   Trabalhos especializados</t>
  </si>
  <si>
    <t xml:space="preserve">   Outros fornecimentos e serviços</t>
  </si>
  <si>
    <t>TOTAL DE FORN. E SERV. EXTERNOS</t>
  </si>
  <si>
    <t>PROVISÕES</t>
  </si>
  <si>
    <t xml:space="preserve">  Para Depreciação de Existências</t>
  </si>
  <si>
    <t xml:space="preserve">  Para Cobranças Duvidosas</t>
  </si>
  <si>
    <t xml:space="preserve">  Para Outros Riscos e Encargos</t>
  </si>
  <si>
    <t>TOTAL DAS PROVISÕES</t>
  </si>
  <si>
    <t>5.2.7. - Custos com Pessoal</t>
  </si>
  <si>
    <t>CUSTOS COM O PESSOAL</t>
  </si>
  <si>
    <t>* ENCARGOS SOCIAIS DE CONTA DA EMP.</t>
  </si>
  <si>
    <t xml:space="preserve">   - Segurança Social ( 23,75 % )</t>
  </si>
  <si>
    <t xml:space="preserve">   - Seguro de Acidentes de Trabalho ( 2,2 % )</t>
  </si>
  <si>
    <t xml:space="preserve">   - Outros custos  ( 0 - 1% )</t>
  </si>
  <si>
    <t>* TX DE CRESCIMENTO REAL DOS SALÁRIOS</t>
  </si>
  <si>
    <t>TRABALHADORES POR CATEGORIAS</t>
  </si>
  <si>
    <t>NUMERO DE PESSOAS EM CADA ANO</t>
  </si>
  <si>
    <t>REMUNERAÇÕES</t>
  </si>
  <si>
    <t>Rem. Mês</t>
  </si>
  <si>
    <t>CUSTOS ANUAIS COM PESSOAL</t>
  </si>
  <si>
    <t>TOTAL DOS CUSTOS C/ PESSOAL C/ ENC.</t>
  </si>
  <si>
    <t>OUTROS CUSTOS</t>
  </si>
  <si>
    <t>5.3 - Plano de Investimento</t>
  </si>
  <si>
    <t>5.3.1 - Descrição do Investimento</t>
  </si>
  <si>
    <t>DESCRIÇÃO DO INVESTIMENTO</t>
  </si>
  <si>
    <t>NR.ORDEM</t>
  </si>
  <si>
    <t>RÚBRICAS DE INVESTIMENTO</t>
  </si>
  <si>
    <t>VALOR</t>
  </si>
  <si>
    <t>TOTAL DO INVESTIMENTO</t>
  </si>
  <si>
    <t>5.3.2 - Investimento</t>
  </si>
  <si>
    <t xml:space="preserve"> 1 .IMOBILIZADO INCORPÓREO</t>
  </si>
  <si>
    <t>Estudos e projectos</t>
  </si>
  <si>
    <t>Assistência técnica</t>
  </si>
  <si>
    <t>Outras Imobilizações Incorpóreas</t>
  </si>
  <si>
    <t>TOTAL 1</t>
  </si>
  <si>
    <t xml:space="preserve"> 2 . IMOBILIZADO CORPÓREO</t>
  </si>
  <si>
    <t>Terrenos e Recursos Naturais</t>
  </si>
  <si>
    <t>Infra-estruturas</t>
  </si>
  <si>
    <t>Adaptação e/ou ampliação de instalações</t>
  </si>
  <si>
    <t>Equipamento</t>
  </si>
  <si>
    <t>Equipamento de Armazenagem</t>
  </si>
  <si>
    <t>Equipamento de Laboratório e Ambiente</t>
  </si>
  <si>
    <t>Equipamento de Informática</t>
  </si>
  <si>
    <t>Equipamento Auxiliares e Administrativos</t>
  </si>
  <si>
    <t>Viaturas</t>
  </si>
  <si>
    <t>Outras Imobilizações Corpóreas</t>
  </si>
  <si>
    <t>TOTAL 2</t>
  </si>
  <si>
    <t>TOTAL 1+2</t>
  </si>
  <si>
    <t>5.3.4 - Investimento Total</t>
  </si>
  <si>
    <t>INVESTIMENTO TOTAL</t>
  </si>
  <si>
    <t xml:space="preserve">   - IMOBILIZADO INCORPÓREO</t>
  </si>
  <si>
    <t xml:space="preserve">   - IMOBILIZADO CORPÓREO</t>
  </si>
  <si>
    <t xml:space="preserve">   - FUNDO DE MANEIO</t>
  </si>
  <si>
    <t>5.3.5 - Investimento a Amortizar e Cálculo das Amortizações</t>
  </si>
  <si>
    <t>INVESTIMENTO A AMORTIZAR</t>
  </si>
  <si>
    <t>AMORTIZAÇÕES</t>
  </si>
  <si>
    <t>AMORTIZ.</t>
  </si>
  <si>
    <t>ÚTIL</t>
  </si>
  <si>
    <t>TOTAL 1 + 2</t>
  </si>
  <si>
    <t>5.3.3 - Necessidades de Fundo de Maneio</t>
  </si>
  <si>
    <t>CÔMPUTO DA VAR. DAS NEC. EM FUNDO DE MANEIO</t>
  </si>
  <si>
    <t>DESPESAS DE EXPLORAÇÃO</t>
  </si>
  <si>
    <t>SALDO MÍNIMO DE CAIXA</t>
  </si>
  <si>
    <t>SALDO DE CLIENTES</t>
  </si>
  <si>
    <t>STOCK FINAL DE MERCADORIAS</t>
  </si>
  <si>
    <t>STOCK FINAL DE MATÉRIAS PRIMAS</t>
  </si>
  <si>
    <t>STOCK FINAL DE PROD. ACABADOS</t>
  </si>
  <si>
    <t>SALDO DE FORNECEDORES COM IVA</t>
  </si>
  <si>
    <t xml:space="preserve">   - Fornecedores (Mat.Primas e Sub.) </t>
  </si>
  <si>
    <t>NECESSIDADES DE FUNDO DE MANEIO</t>
  </si>
  <si>
    <t>INVESTIMENTO EM FUNDO DE MANEIO</t>
  </si>
  <si>
    <t>5.4 - Plano Financeiro e de Financiamento</t>
  </si>
  <si>
    <t xml:space="preserve">5.4.1 - Plano Financeiro </t>
  </si>
  <si>
    <t>FUNÇÃO FINANCEIRA</t>
  </si>
  <si>
    <t>* TX DE JURO REAL P/ FINANC. C. PRAZO</t>
  </si>
  <si>
    <t>* TX DE JURO REAL P/ FINAN. M/L PRAZO</t>
  </si>
  <si>
    <t>* TX DE JURO REAL P/ APLIC. FINANC.</t>
  </si>
  <si>
    <t xml:space="preserve">   - Imposto de Selo sobre os juros</t>
  </si>
  <si>
    <t>FINANCIAMENTO DE M/L/ PRAZO</t>
  </si>
  <si>
    <t>Capital em</t>
  </si>
  <si>
    <t>Juros</t>
  </si>
  <si>
    <t>Capital</t>
  </si>
  <si>
    <t>Serviço</t>
  </si>
  <si>
    <t>Utilização</t>
  </si>
  <si>
    <t>Divida</t>
  </si>
  <si>
    <t>c/ Imp.</t>
  </si>
  <si>
    <t>em dívida</t>
  </si>
  <si>
    <t>da</t>
  </si>
  <si>
    <t>no Início</t>
  </si>
  <si>
    <t>Selo</t>
  </si>
  <si>
    <t>no Fim</t>
  </si>
  <si>
    <t>CUSTOS E PERDAS FINANCEIRAS</t>
  </si>
  <si>
    <t xml:space="preserve">   De Financiamento</t>
  </si>
  <si>
    <t xml:space="preserve">   De Funcionamento</t>
  </si>
  <si>
    <t>PROVEITOS E GANHOS FINANCEIROS</t>
  </si>
  <si>
    <t xml:space="preserve">  De Aplicações de Tesouraria</t>
  </si>
  <si>
    <t>5.4.2 - Plano de Financiamento</t>
  </si>
  <si>
    <t>FINANCIAMENTO DO INVESTIMENTO</t>
  </si>
  <si>
    <t xml:space="preserve"> CAPITAIS PRÓPRIOS</t>
  </si>
  <si>
    <t xml:space="preserve">    Capital social</t>
  </si>
  <si>
    <t xml:space="preserve">    Prestações suplementares</t>
  </si>
  <si>
    <t xml:space="preserve"> AUTOFINANCIAMENTO</t>
  </si>
  <si>
    <t xml:space="preserve"> CAPITAIS ALHEIOS</t>
  </si>
  <si>
    <t xml:space="preserve">    Empréstimos bancários</t>
  </si>
  <si>
    <t xml:space="preserve">    Empréstimos de sócios (Suprimentos)</t>
  </si>
  <si>
    <t xml:space="preserve">    Crédito de fornecedores de Imobilizado</t>
  </si>
  <si>
    <t xml:space="preserve">    Outros (subsídios)</t>
  </si>
  <si>
    <t>TOTAL (s/ autofinanciamento) (*)</t>
  </si>
  <si>
    <t>(*) O autofinanciamento, ainda que apresentado,  não é considerado para cobertura financeira do projecto visto que resulta das contas previsionais.</t>
  </si>
  <si>
    <t>5.5 - Análise de Viabilidade Económica e Financeira</t>
  </si>
  <si>
    <t>CÔMPUTO DO CASH-FLOW</t>
  </si>
  <si>
    <t>ANO 6</t>
  </si>
  <si>
    <t>MEIOS LIBERTOS</t>
  </si>
  <si>
    <t>IMPOSTOS</t>
  </si>
  <si>
    <t xml:space="preserve">   IRC</t>
  </si>
  <si>
    <t xml:space="preserve">   ACTIVO IMOBILIZADO</t>
  </si>
  <si>
    <t xml:space="preserve">   FUNDO DE MANEIO</t>
  </si>
  <si>
    <t>VALORES RESIDUAIS</t>
  </si>
  <si>
    <t>CASH - FLOW</t>
  </si>
  <si>
    <t>TAXA DE AVALIAÇÃO</t>
  </si>
  <si>
    <t>VALOR ACTUALIZADO LÍQUIDO</t>
  </si>
  <si>
    <t>TX INTERNA DE RENDIBILIDADE</t>
  </si>
  <si>
    <t>PRC</t>
  </si>
  <si>
    <t>Cash-flow actualizado</t>
  </si>
  <si>
    <t>Cash-flow actualizado acumulado</t>
  </si>
  <si>
    <t>A recuperação do capital investido verificar-se-à no decorrer do ano em em que cash-flow actualizado acumulado passa a positivo.</t>
  </si>
  <si>
    <t>6. - Demonstração da Conta Estado e Outros Entes Públicos</t>
  </si>
  <si>
    <t>DEMONSTRAÇÃO DA CONTA</t>
  </si>
  <si>
    <t>ESTADO E OUTROS ENTES PÚBLICOS</t>
  </si>
  <si>
    <t>* IMPOSTOS</t>
  </si>
  <si>
    <t xml:space="preserve">   - Sobre o Rendimento</t>
  </si>
  <si>
    <t xml:space="preserve">         . Taxa de IRC</t>
  </si>
  <si>
    <t xml:space="preserve">         . Taxa de Derrama</t>
  </si>
  <si>
    <t xml:space="preserve">   - Sobre o Valor Acrescentado</t>
  </si>
  <si>
    <t xml:space="preserve">         . Taxa media IVA s/ o Imobilizado</t>
  </si>
  <si>
    <t xml:space="preserve">         . Taxa media IVA s/ as Vendas</t>
  </si>
  <si>
    <t xml:space="preserve">         . Taxa media IVA s/ as Compras</t>
  </si>
  <si>
    <t>IMPOSTO SOBRE O VALOR ACRESCENTADO</t>
  </si>
  <si>
    <t xml:space="preserve">   IVA Liquidado (Vendas + Prest. Serv.)</t>
  </si>
  <si>
    <t xml:space="preserve">   IVA a suportar (Compras + FSE)</t>
  </si>
  <si>
    <t xml:space="preserve">   IVA apurado</t>
  </si>
  <si>
    <t>IMPOSTO SOBRE O RENDIMENTO</t>
  </si>
  <si>
    <t xml:space="preserve">   IRC do Exercício</t>
  </si>
  <si>
    <t xml:space="preserve">   IRC Pago</t>
  </si>
  <si>
    <t xml:space="preserve">   IRC a Pagar</t>
  </si>
  <si>
    <t>SEGURANÇA SOCIAL</t>
  </si>
  <si>
    <t xml:space="preserve">   Custos com o Pessoal sem encargos</t>
  </si>
  <si>
    <t xml:space="preserve">   Encargos de conta do pessoal (11,5%)</t>
  </si>
  <si>
    <t xml:space="preserve">   Encargos de conta da empresa</t>
  </si>
  <si>
    <t>SALDO DA CONTA NO FIM DO EXER.</t>
  </si>
  <si>
    <t>ESTIMAÇÃO DA TAXA DE AVALIAÇÃO</t>
  </si>
  <si>
    <t>TAXA DE INFLAÇÃO MEDIA ( 2,5 % )</t>
  </si>
  <si>
    <t>TAXA DE REMUNERAÇÃO REAL ( 3,0 % )</t>
  </si>
  <si>
    <t>TAXA DE AVALIAÇÃO SEM RISCO  ( 5,5 % )</t>
  </si>
  <si>
    <t>PRÉMIO DE RISCO ( 4,0% )</t>
  </si>
  <si>
    <t>TAXA DE AVALIAÇÃO COM RISCO ( 9,5 % )</t>
  </si>
  <si>
    <t>7. - Demonstração de Resultados Previsionais</t>
  </si>
  <si>
    <t>CONTA DE RESULTADOS PREVISIONAL</t>
  </si>
  <si>
    <t>PROVEITOS E GANHOS</t>
  </si>
  <si>
    <t>PRESTAÇÃO DE SERVIÇOS</t>
  </si>
  <si>
    <t>TRABALHOS P/ PRÓPRIA EMPRESA</t>
  </si>
  <si>
    <t>OUTROS PROVEITOS OPERACIONAIS</t>
  </si>
  <si>
    <t>PROVEITOS E GANHOS EXTRAORDINÁRIOS</t>
  </si>
  <si>
    <t>CUSTOS E PERDAS</t>
  </si>
  <si>
    <t>AMORTIZAÇÕES DO EXERCÍCIO</t>
  </si>
  <si>
    <t>PROVISÕES DO EXERCÍCIO</t>
  </si>
  <si>
    <t>RESUL. ANTES DA FUNÇÃO FINAN.</t>
  </si>
  <si>
    <t>RESULTADOS ANTES DE IMPOSTOS</t>
  </si>
  <si>
    <t>IMPOSTOS SOBRE OS LUCROS</t>
  </si>
  <si>
    <t>RESULTADOS LÍQUIDOS</t>
  </si>
  <si>
    <t>8. - Balanços Previsionais</t>
  </si>
  <si>
    <t>BALANÇO PREVISIONAL</t>
  </si>
  <si>
    <t>IMOBILIZAÇÕES</t>
  </si>
  <si>
    <t>AMORTIZAÇÕES E REINT. ACUMULADAS</t>
  </si>
  <si>
    <t>EXISTÊNCIAS</t>
  </si>
  <si>
    <t xml:space="preserve">   Mercadorias</t>
  </si>
  <si>
    <t xml:space="preserve">   Matérias-primas e Subsidiarias</t>
  </si>
  <si>
    <t xml:space="preserve">   Produtos-Acabados e em Curso</t>
  </si>
  <si>
    <t xml:space="preserve">   Provisão p/ Depreciação de Existências</t>
  </si>
  <si>
    <t>DIVIDAS DE TERCEIROS  M/L PRAZO</t>
  </si>
  <si>
    <t>DIVIDAS DE TERCEIROS CURTO PRAZO</t>
  </si>
  <si>
    <t xml:space="preserve">   Clientes</t>
  </si>
  <si>
    <t xml:space="preserve">   Estado e Outros Entes Públicos</t>
  </si>
  <si>
    <t xml:space="preserve">   Outros devedores</t>
  </si>
  <si>
    <t xml:space="preserve">   Provisão p/ Cobranças Duvidosas</t>
  </si>
  <si>
    <t>APLICAÇÕES DE TESOURARIA</t>
  </si>
  <si>
    <t>DEPÓSITOS BANCÁRIOS / CAIXA</t>
  </si>
  <si>
    <t>ACRÉSCIMOS E DIFERIMENTOS</t>
  </si>
  <si>
    <t>TOTAL DO ACTIVO</t>
  </si>
  <si>
    <t>CAPITAL PRÓPRIO E PASSIVO</t>
  </si>
  <si>
    <t xml:space="preserve">   Capital</t>
  </si>
  <si>
    <t xml:space="preserve">   Prestações suplementares</t>
  </si>
  <si>
    <t xml:space="preserve">   Resultados Transitados</t>
  </si>
  <si>
    <t xml:space="preserve">   Resultados Líquidos</t>
  </si>
  <si>
    <t>PROVISÕES P/ OUTROS RISCOS E ENC.</t>
  </si>
  <si>
    <t>DIVIDAS A TERCEIROS M/L PRAZO</t>
  </si>
  <si>
    <t xml:space="preserve">   Empréstimos Obtidos</t>
  </si>
  <si>
    <t xml:space="preserve">   Suprimentos</t>
  </si>
  <si>
    <t>DIVIDAS A TERCEIROS CURTO PRAZO</t>
  </si>
  <si>
    <t xml:space="preserve">   Fornecedores</t>
  </si>
  <si>
    <t>TOTAL DO CAPITAL PRÓPRIO E PASSIVO</t>
  </si>
  <si>
    <t>Controlo do Balanço</t>
  </si>
  <si>
    <t>3.1.2. Como faz? ( metodologia, produção, ...)</t>
  </si>
  <si>
    <t>_______</t>
  </si>
  <si>
    <t>UNIDADE MONETARIA: Euros</t>
  </si>
  <si>
    <t>EUROS</t>
  </si>
</sst>
</file>

<file path=xl/styles.xml><?xml version="1.0" encoding="utf-8"?>
<styleSheet xmlns="http://schemas.openxmlformats.org/spreadsheetml/2006/main">
  <numFmts count="3">
    <numFmt numFmtId="164" formatCode="General_)"/>
    <numFmt numFmtId="165" formatCode="0.00_)"/>
    <numFmt numFmtId="166" formatCode="0_)"/>
  </numFmts>
  <fonts count="52">
    <font>
      <sz val="12"/>
      <name val="Courier"/>
    </font>
    <font>
      <sz val="10"/>
      <name val="Book Antiqua"/>
    </font>
    <font>
      <b/>
      <i/>
      <sz val="8"/>
      <color indexed="8"/>
      <name val="Albertus Medium"/>
      <family val="2"/>
    </font>
    <font>
      <sz val="8"/>
      <name val="Albertus Medium"/>
      <family val="2"/>
    </font>
    <font>
      <sz val="8"/>
      <color indexed="8"/>
      <name val="Albertus Medium"/>
      <family val="2"/>
    </font>
    <font>
      <sz val="8"/>
      <color indexed="12"/>
      <name val="Albertus Medium"/>
      <family val="2"/>
    </font>
    <font>
      <sz val="8"/>
      <name val="Century Gothic"/>
      <family val="2"/>
    </font>
    <font>
      <b/>
      <sz val="8"/>
      <name val="Century Gothic"/>
    </font>
    <font>
      <b/>
      <sz val="8"/>
      <name val="Century Gothic"/>
      <family val="2"/>
    </font>
    <font>
      <sz val="8"/>
      <color indexed="8"/>
      <name val="Century Gothic"/>
      <family val="2"/>
    </font>
    <font>
      <sz val="8"/>
      <color indexed="12"/>
      <name val="Century Gothic"/>
      <family val="2"/>
    </font>
    <font>
      <sz val="8"/>
      <name val="Century Gothic"/>
    </font>
    <font>
      <sz val="8"/>
      <name val="Courier"/>
    </font>
    <font>
      <b/>
      <sz val="8"/>
      <color indexed="8"/>
      <name val="Albertus Medium"/>
    </font>
    <font>
      <b/>
      <i/>
      <sz val="8"/>
      <color indexed="8"/>
      <name val="Century Gothic"/>
      <family val="2"/>
    </font>
    <font>
      <b/>
      <sz val="8"/>
      <color indexed="20"/>
      <name val="Century Gothic"/>
      <family val="2"/>
    </font>
    <font>
      <b/>
      <sz val="8"/>
      <color indexed="8"/>
      <name val="Century Gothic"/>
      <family val="2"/>
    </font>
    <font>
      <u val="double"/>
      <sz val="8"/>
      <color indexed="8"/>
      <name val="Century Gothic"/>
      <family val="2"/>
    </font>
    <font>
      <b/>
      <i/>
      <sz val="8"/>
      <color indexed="16"/>
      <name val="Century Gothic"/>
      <family val="2"/>
    </font>
    <font>
      <sz val="8"/>
      <color indexed="16"/>
      <name val="Century Gothic"/>
      <family val="2"/>
    </font>
    <font>
      <sz val="8"/>
      <color indexed="48"/>
      <name val="Century Gothic"/>
      <family val="2"/>
    </font>
    <font>
      <sz val="8"/>
      <color indexed="9"/>
      <name val="Century Gothic"/>
      <family val="2"/>
    </font>
    <font>
      <b/>
      <sz val="8"/>
      <color indexed="9"/>
      <name val="Century Gothic"/>
      <family val="2"/>
    </font>
    <font>
      <sz val="8"/>
      <color indexed="56"/>
      <name val="Century Gothic"/>
      <family val="2"/>
    </font>
    <font>
      <sz val="10"/>
      <name val="Century Gothic"/>
      <family val="2"/>
    </font>
    <font>
      <b/>
      <sz val="10"/>
      <name val="Century Gothic"/>
      <family val="2"/>
    </font>
    <font>
      <sz val="8"/>
      <color indexed="22"/>
      <name val="Century Gothic"/>
      <family val="2"/>
    </font>
    <font>
      <b/>
      <sz val="8"/>
      <color indexed="22"/>
      <name val="Century Gothic"/>
      <family val="2"/>
    </font>
    <font>
      <b/>
      <i/>
      <sz val="14"/>
      <name val="Arial"/>
      <family val="2"/>
    </font>
    <font>
      <sz val="12"/>
      <name val="Arial"/>
      <family val="2"/>
    </font>
    <font>
      <sz val="12"/>
      <color indexed="9"/>
      <name val="Courier"/>
      <family val="3"/>
    </font>
    <font>
      <b/>
      <sz val="15"/>
      <name val="Courier"/>
      <family val="3"/>
    </font>
    <font>
      <sz val="14"/>
      <name val="Courier"/>
      <family val="3"/>
    </font>
    <font>
      <b/>
      <sz val="12"/>
      <name val="Courier"/>
      <family val="3"/>
    </font>
    <font>
      <sz val="10"/>
      <name val="Courier"/>
      <family val="3"/>
    </font>
    <font>
      <sz val="12"/>
      <name val="Courier"/>
      <family val="3"/>
    </font>
    <font>
      <sz val="8"/>
      <name val="Courier"/>
      <family val="3"/>
    </font>
    <font>
      <sz val="8"/>
      <name val="Courier (W1)"/>
      <family val="3"/>
    </font>
    <font>
      <sz val="10"/>
      <name val="Courier (W1)"/>
      <family val="3"/>
    </font>
    <font>
      <sz val="8"/>
      <color indexed="81"/>
      <name val="Tahoma"/>
    </font>
    <font>
      <sz val="10"/>
      <color indexed="81"/>
      <name val="Tahoma"/>
      <family val="2"/>
    </font>
    <font>
      <b/>
      <sz val="10"/>
      <color indexed="81"/>
      <name val="Tahoma"/>
      <family val="2"/>
    </font>
    <font>
      <b/>
      <sz val="14"/>
      <color indexed="81"/>
      <name val="Tahoma"/>
      <family val="2"/>
    </font>
    <font>
      <b/>
      <u/>
      <sz val="14"/>
      <color indexed="81"/>
      <name val="Tahoma"/>
      <family val="2"/>
    </font>
    <font>
      <b/>
      <sz val="8"/>
      <color indexed="81"/>
      <name val="Tahoma"/>
    </font>
    <font>
      <sz val="8"/>
      <color indexed="81"/>
      <name val="Tahoma"/>
      <family val="2"/>
    </font>
    <font>
      <b/>
      <sz val="8"/>
      <color indexed="81"/>
      <name val="Tahoma"/>
      <family val="2"/>
    </font>
    <font>
      <b/>
      <sz val="16"/>
      <color indexed="8"/>
      <name val="Century Gothic"/>
      <family val="2"/>
    </font>
    <font>
      <b/>
      <sz val="14"/>
      <color indexed="48"/>
      <name val="Tahoma"/>
      <family val="2"/>
    </font>
    <font>
      <sz val="8"/>
      <color indexed="48"/>
      <name val="Tahoma"/>
      <family val="2"/>
    </font>
    <font>
      <b/>
      <u/>
      <sz val="14"/>
      <color indexed="8"/>
      <name val="Arial"/>
      <family val="2"/>
    </font>
    <font>
      <b/>
      <u/>
      <sz val="14"/>
      <color indexed="8"/>
      <name val="Tahoma"/>
      <family val="2"/>
    </font>
  </fonts>
  <fills count="12">
    <fill>
      <patternFill patternType="none"/>
    </fill>
    <fill>
      <patternFill patternType="gray125"/>
    </fill>
    <fill>
      <patternFill patternType="solid">
        <fgColor indexed="65"/>
        <bgColor indexed="64"/>
      </patternFill>
    </fill>
    <fill>
      <patternFill patternType="gray125">
        <bgColor indexed="9"/>
      </patternFill>
    </fill>
    <fill>
      <patternFill patternType="solid">
        <fgColor indexed="9"/>
        <bgColor indexed="64"/>
      </patternFill>
    </fill>
    <fill>
      <patternFill patternType="solid">
        <fgColor indexed="65"/>
        <bgColor indexed="8"/>
      </patternFill>
    </fill>
    <fill>
      <patternFill patternType="solid">
        <fgColor indexed="65"/>
        <bgColor indexed="9"/>
      </patternFill>
    </fill>
    <fill>
      <patternFill patternType="solid">
        <fgColor indexed="9"/>
        <bgColor indexed="9"/>
      </patternFill>
    </fill>
    <fill>
      <patternFill patternType="solid">
        <fgColor indexed="9"/>
        <bgColor indexed="8"/>
      </patternFill>
    </fill>
    <fill>
      <patternFill patternType="solid">
        <fgColor indexed="22"/>
        <bgColor indexed="64"/>
      </patternFill>
    </fill>
    <fill>
      <patternFill patternType="solid">
        <fgColor indexed="22"/>
        <bgColor indexed="8"/>
      </patternFill>
    </fill>
    <fill>
      <patternFill patternType="solid">
        <fgColor indexed="43"/>
        <bgColor indexed="64"/>
      </patternFill>
    </fill>
  </fills>
  <borders count="62">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double">
        <color indexed="64"/>
      </top>
      <bottom style="thin">
        <color indexed="64"/>
      </bottom>
      <diagonal/>
    </border>
    <border>
      <left style="medium">
        <color indexed="64"/>
      </left>
      <right style="medium">
        <color indexed="64"/>
      </right>
      <top style="thin">
        <color indexed="64"/>
      </top>
      <bottom style="double">
        <color indexed="64"/>
      </bottom>
      <diagonal/>
    </border>
    <border>
      <left style="medium">
        <color indexed="64"/>
      </left>
      <right style="thin">
        <color indexed="64"/>
      </right>
      <top/>
      <bottom style="thin">
        <color indexed="64"/>
      </bottom>
      <diagonal/>
    </border>
    <border>
      <left style="medium">
        <color indexed="64"/>
      </left>
      <right style="medium">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style="thin">
        <color indexed="64"/>
      </right>
      <top style="double">
        <color indexed="64"/>
      </top>
      <bottom style="double">
        <color indexed="64"/>
      </bottom>
      <diagonal/>
    </border>
    <border>
      <left style="medium">
        <color indexed="64"/>
      </left>
      <right style="medium">
        <color indexed="64"/>
      </right>
      <top style="double">
        <color indexed="64"/>
      </top>
      <bottom style="medium">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double">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right/>
      <top style="thin">
        <color indexed="64"/>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2">
    <xf numFmtId="164" fontId="0" fillId="0" borderId="0"/>
    <xf numFmtId="9" fontId="1" fillId="0" borderId="0" applyFont="0" applyFill="0" applyBorder="0" applyAlignment="0" applyProtection="0"/>
  </cellStyleXfs>
  <cellXfs count="468">
    <xf numFmtId="164" fontId="0" fillId="0" borderId="0" xfId="0"/>
    <xf numFmtId="164" fontId="2" fillId="0" borderId="0" xfId="0" applyFont="1" applyFill="1" applyBorder="1"/>
    <xf numFmtId="164" fontId="3" fillId="0" borderId="0" xfId="0" applyFont="1" applyBorder="1"/>
    <xf numFmtId="164" fontId="2" fillId="2" borderId="0" xfId="0" applyFont="1" applyFill="1" applyBorder="1"/>
    <xf numFmtId="164" fontId="5" fillId="0" borderId="0" xfId="0" applyFont="1" applyBorder="1" applyProtection="1">
      <protection locked="0"/>
    </xf>
    <xf numFmtId="164" fontId="3" fillId="0" borderId="0" xfId="0" applyFont="1" applyBorder="1" applyProtection="1"/>
    <xf numFmtId="37" fontId="3" fillId="0" borderId="0" xfId="0" applyNumberFormat="1" applyFont="1" applyBorder="1" applyProtection="1"/>
    <xf numFmtId="10" fontId="5" fillId="0" borderId="0" xfId="0" applyNumberFormat="1" applyFont="1" applyBorder="1" applyProtection="1">
      <protection locked="0"/>
    </xf>
    <xf numFmtId="10" fontId="3" fillId="0" borderId="0" xfId="0" applyNumberFormat="1" applyFont="1" applyBorder="1" applyProtection="1"/>
    <xf numFmtId="164" fontId="3" fillId="0" borderId="0" xfId="0" applyFont="1" applyBorder="1" applyAlignment="1" applyProtection="1">
      <alignment horizontal="center"/>
    </xf>
    <xf numFmtId="166" fontId="3" fillId="0" borderId="0" xfId="0" applyNumberFormat="1" applyFont="1" applyBorder="1" applyProtection="1"/>
    <xf numFmtId="164" fontId="3" fillId="0" borderId="0" xfId="0" applyFont="1"/>
    <xf numFmtId="165" fontId="3" fillId="0" borderId="0" xfId="0" applyNumberFormat="1" applyFont="1" applyBorder="1" applyProtection="1"/>
    <xf numFmtId="164" fontId="6" fillId="0" borderId="0" xfId="0" applyFont="1" applyBorder="1"/>
    <xf numFmtId="164" fontId="6" fillId="0" borderId="0" xfId="0" applyFont="1" applyBorder="1" applyAlignment="1" applyProtection="1">
      <alignment horizontal="left"/>
    </xf>
    <xf numFmtId="164" fontId="6" fillId="0" borderId="0" xfId="0" applyFont="1"/>
    <xf numFmtId="164" fontId="7" fillId="0" borderId="0" xfId="0" applyFont="1" applyBorder="1"/>
    <xf numFmtId="164" fontId="6" fillId="0" borderId="1" xfId="0" applyFont="1" applyBorder="1"/>
    <xf numFmtId="164" fontId="7" fillId="0" borderId="2" xfId="0" applyFont="1" applyBorder="1" applyAlignment="1">
      <alignment horizontal="center"/>
    </xf>
    <xf numFmtId="164" fontId="6" fillId="0" borderId="3" xfId="0" applyFont="1" applyBorder="1"/>
    <xf numFmtId="164" fontId="6" fillId="0" borderId="2" xfId="0" applyFont="1" applyBorder="1"/>
    <xf numFmtId="164" fontId="7" fillId="0" borderId="3" xfId="0" applyFont="1" applyBorder="1" applyAlignment="1">
      <alignment horizontal="center"/>
    </xf>
    <xf numFmtId="164" fontId="7" fillId="0" borderId="4" xfId="0" applyFont="1" applyBorder="1" applyAlignment="1">
      <alignment horizontal="centerContinuous"/>
    </xf>
    <xf numFmtId="164" fontId="6" fillId="0" borderId="5" xfId="0" applyFont="1" applyBorder="1"/>
    <xf numFmtId="164" fontId="6" fillId="0" borderId="6" xfId="0" applyFont="1" applyBorder="1"/>
    <xf numFmtId="164" fontId="8" fillId="0" borderId="0" xfId="0" applyFont="1" applyBorder="1"/>
    <xf numFmtId="164" fontId="8" fillId="0" borderId="7" xfId="0" applyFont="1" applyBorder="1" applyAlignment="1">
      <alignment horizontal="center"/>
    </xf>
    <xf numFmtId="164" fontId="8" fillId="0" borderId="2" xfId="0" applyFont="1" applyBorder="1" applyAlignment="1">
      <alignment horizontal="center"/>
    </xf>
    <xf numFmtId="164" fontId="6" fillId="0" borderId="7" xfId="0" applyFont="1" applyBorder="1" applyAlignment="1" applyProtection="1">
      <alignment horizontal="left"/>
    </xf>
    <xf numFmtId="164" fontId="6" fillId="0" borderId="2" xfId="0" applyFont="1" applyBorder="1" applyAlignment="1" applyProtection="1">
      <alignment horizontal="left"/>
    </xf>
    <xf numFmtId="164" fontId="9" fillId="0" borderId="0" xfId="0" applyFont="1" applyFill="1" applyBorder="1"/>
    <xf numFmtId="37" fontId="6" fillId="0" borderId="0" xfId="0" applyNumberFormat="1" applyFont="1" applyBorder="1" applyProtection="1"/>
    <xf numFmtId="164" fontId="7" fillId="0" borderId="8" xfId="0" applyFont="1" applyBorder="1" applyAlignment="1">
      <alignment horizontal="centerContinuous"/>
    </xf>
    <xf numFmtId="164" fontId="7" fillId="0" borderId="9" xfId="0" applyFont="1" applyBorder="1" applyAlignment="1">
      <alignment horizontal="centerContinuous"/>
    </xf>
    <xf numFmtId="164" fontId="7" fillId="0" borderId="10" xfId="0" applyFont="1" applyBorder="1" applyAlignment="1">
      <alignment horizontal="centerContinuous"/>
    </xf>
    <xf numFmtId="164" fontId="7" fillId="0" borderId="7" xfId="0" applyFont="1" applyBorder="1" applyAlignment="1" applyProtection="1">
      <alignment horizontal="center"/>
    </xf>
    <xf numFmtId="164" fontId="7" fillId="0" borderId="7" xfId="0" applyFont="1" applyBorder="1" applyAlignment="1" applyProtection="1">
      <alignment horizontal="left"/>
    </xf>
    <xf numFmtId="164" fontId="7" fillId="0" borderId="11" xfId="0" applyFont="1" applyBorder="1" applyAlignment="1" applyProtection="1">
      <alignment horizontal="left"/>
    </xf>
    <xf numFmtId="164" fontId="11" fillId="0" borderId="11" xfId="0" applyFont="1" applyBorder="1" applyAlignment="1" applyProtection="1">
      <alignment horizontal="left"/>
    </xf>
    <xf numFmtId="3" fontId="7" fillId="0" borderId="12" xfId="0" applyNumberFormat="1" applyFont="1" applyBorder="1"/>
    <xf numFmtId="3" fontId="6" fillId="0" borderId="2" xfId="0" applyNumberFormat="1" applyFont="1" applyBorder="1"/>
    <xf numFmtId="3" fontId="7" fillId="0" borderId="2" xfId="0" applyNumberFormat="1" applyFont="1" applyBorder="1"/>
    <xf numFmtId="3" fontId="6" fillId="0" borderId="1" xfId="0" applyNumberFormat="1" applyFont="1" applyBorder="1"/>
    <xf numFmtId="3" fontId="6" fillId="0" borderId="0" xfId="0" applyNumberFormat="1" applyFont="1" applyBorder="1"/>
    <xf numFmtId="3" fontId="8" fillId="0" borderId="2" xfId="0" applyNumberFormat="1" applyFont="1" applyBorder="1"/>
    <xf numFmtId="3" fontId="7" fillId="0" borderId="2" xfId="0" applyNumberFormat="1" applyFont="1" applyBorder="1" applyAlignment="1">
      <alignment horizontal="center"/>
    </xf>
    <xf numFmtId="3" fontId="6" fillId="0" borderId="3" xfId="0" applyNumberFormat="1" applyFont="1" applyBorder="1"/>
    <xf numFmtId="3" fontId="7" fillId="0" borderId="13" xfId="0" applyNumberFormat="1" applyFont="1" applyBorder="1"/>
    <xf numFmtId="3" fontId="6" fillId="0" borderId="13" xfId="0" applyNumberFormat="1" applyFont="1" applyBorder="1"/>
    <xf numFmtId="3" fontId="10" fillId="0" borderId="3" xfId="0" applyNumberFormat="1" applyFont="1" applyBorder="1" applyProtection="1">
      <protection locked="0"/>
    </xf>
    <xf numFmtId="3" fontId="6" fillId="0" borderId="3" xfId="0" applyNumberFormat="1" applyFont="1" applyBorder="1" applyProtection="1"/>
    <xf numFmtId="164" fontId="13" fillId="3" borderId="0" xfId="0" applyFont="1" applyFill="1" applyBorder="1" applyProtection="1"/>
    <xf numFmtId="10" fontId="7" fillId="0" borderId="2" xfId="1" applyNumberFormat="1" applyFont="1" applyBorder="1"/>
    <xf numFmtId="10" fontId="7" fillId="0" borderId="12" xfId="1" applyNumberFormat="1" applyFont="1" applyBorder="1"/>
    <xf numFmtId="10" fontId="6" fillId="0" borderId="2" xfId="1" applyNumberFormat="1" applyFont="1" applyBorder="1"/>
    <xf numFmtId="164" fontId="6" fillId="0" borderId="0" xfId="0" applyFont="1" applyBorder="1" applyAlignment="1">
      <alignment horizontal="center"/>
    </xf>
    <xf numFmtId="164" fontId="7" fillId="0" borderId="0" xfId="0" applyFont="1" applyBorder="1" applyAlignment="1">
      <alignment horizontal="center"/>
    </xf>
    <xf numFmtId="3" fontId="7" fillId="0" borderId="0" xfId="0" applyNumberFormat="1" applyFont="1" applyBorder="1"/>
    <xf numFmtId="164" fontId="0" fillId="0" borderId="5" xfId="0" applyBorder="1"/>
    <xf numFmtId="164" fontId="6" fillId="0" borderId="7" xfId="0" applyFont="1" applyBorder="1"/>
    <xf numFmtId="3" fontId="6" fillId="0" borderId="14" xfId="0" applyNumberFormat="1" applyFont="1" applyBorder="1"/>
    <xf numFmtId="3" fontId="6" fillId="0" borderId="15" xfId="0" applyNumberFormat="1" applyFont="1" applyBorder="1"/>
    <xf numFmtId="164" fontId="6" fillId="0" borderId="7" xfId="0" applyFont="1" applyBorder="1" applyAlignment="1">
      <alignment horizontal="center"/>
    </xf>
    <xf numFmtId="164" fontId="6" fillId="0" borderId="16" xfId="0" applyFont="1" applyBorder="1"/>
    <xf numFmtId="3" fontId="6" fillId="0" borderId="17" xfId="0" applyNumberFormat="1" applyFont="1" applyBorder="1"/>
    <xf numFmtId="164" fontId="6" fillId="0" borderId="18" xfId="0" applyFont="1" applyBorder="1"/>
    <xf numFmtId="164" fontId="12" fillId="0" borderId="0" xfId="0" applyFont="1"/>
    <xf numFmtId="164" fontId="12" fillId="0" borderId="7" xfId="0" applyFont="1" applyBorder="1"/>
    <xf numFmtId="3" fontId="12" fillId="0" borderId="1" xfId="0" applyNumberFormat="1" applyFont="1" applyBorder="1"/>
    <xf numFmtId="164" fontId="12" fillId="0" borderId="3" xfId="0" applyFont="1" applyBorder="1"/>
    <xf numFmtId="3" fontId="12" fillId="0" borderId="0" xfId="0" applyNumberFormat="1" applyFont="1"/>
    <xf numFmtId="1" fontId="16" fillId="4" borderId="2" xfId="0" applyNumberFormat="1" applyFont="1" applyFill="1" applyBorder="1" applyAlignment="1" applyProtection="1">
      <alignment horizontal="center"/>
    </xf>
    <xf numFmtId="164" fontId="18" fillId="5" borderId="0" xfId="0" applyFont="1" applyFill="1" applyBorder="1" applyProtection="1">
      <protection locked="0"/>
    </xf>
    <xf numFmtId="164" fontId="18" fillId="6" borderId="0" xfId="0" applyFont="1" applyFill="1" applyBorder="1" applyProtection="1">
      <protection locked="0"/>
    </xf>
    <xf numFmtId="164" fontId="18" fillId="7" borderId="19" xfId="0" applyFont="1" applyFill="1" applyBorder="1" applyAlignment="1" applyProtection="1">
      <alignment horizontal="centerContinuous"/>
      <protection locked="0"/>
    </xf>
    <xf numFmtId="164" fontId="18" fillId="8" borderId="19" xfId="0" applyFont="1" applyFill="1" applyBorder="1" applyAlignment="1" applyProtection="1">
      <alignment horizontal="centerContinuous"/>
      <protection locked="0"/>
    </xf>
    <xf numFmtId="164" fontId="18" fillId="8" borderId="20" xfId="0" applyFont="1" applyFill="1" applyBorder="1" applyAlignment="1" applyProtection="1">
      <alignment horizontal="centerContinuous"/>
      <protection locked="0"/>
    </xf>
    <xf numFmtId="164" fontId="19" fillId="6" borderId="0" xfId="0" applyFont="1" applyFill="1" applyBorder="1"/>
    <xf numFmtId="164" fontId="18" fillId="5" borderId="21" xfId="0" applyFont="1" applyFill="1" applyBorder="1"/>
    <xf numFmtId="164" fontId="18" fillId="6" borderId="22" xfId="0" applyFont="1" applyFill="1" applyBorder="1" applyAlignment="1">
      <alignment horizontal="centerContinuous"/>
    </xf>
    <xf numFmtId="164" fontId="18" fillId="6" borderId="22" xfId="0" applyFont="1" applyFill="1" applyBorder="1" applyAlignment="1" applyProtection="1">
      <alignment horizontal="centerContinuous"/>
      <protection locked="0"/>
    </xf>
    <xf numFmtId="164" fontId="19" fillId="6" borderId="22" xfId="0" applyFont="1" applyFill="1" applyBorder="1" applyAlignment="1">
      <alignment horizontal="centerContinuous"/>
    </xf>
    <xf numFmtId="164" fontId="18" fillId="5" borderId="22" xfId="0" applyFont="1" applyFill="1" applyBorder="1" applyAlignment="1" applyProtection="1">
      <alignment horizontal="centerContinuous"/>
      <protection locked="0"/>
    </xf>
    <xf numFmtId="164" fontId="18" fillId="5" borderId="23" xfId="0" applyFont="1" applyFill="1" applyBorder="1" applyAlignment="1" applyProtection="1">
      <alignment horizontal="centerContinuous"/>
      <protection locked="0"/>
    </xf>
    <xf numFmtId="164" fontId="14" fillId="4" borderId="1" xfId="0" applyFont="1" applyFill="1" applyBorder="1" applyAlignment="1" applyProtection="1">
      <protection locked="0"/>
    </xf>
    <xf numFmtId="164" fontId="14" fillId="4" borderId="1" xfId="0" applyFont="1" applyFill="1" applyBorder="1" applyProtection="1">
      <protection locked="0"/>
    </xf>
    <xf numFmtId="164" fontId="6" fillId="4" borderId="1" xfId="0" applyFont="1" applyFill="1" applyBorder="1"/>
    <xf numFmtId="164" fontId="6" fillId="4" borderId="2" xfId="0" applyFont="1" applyFill="1" applyBorder="1"/>
    <xf numFmtId="164" fontId="10" fillId="0" borderId="2" xfId="0" applyFont="1" applyBorder="1" applyProtection="1">
      <protection locked="0"/>
    </xf>
    <xf numFmtId="164" fontId="6" fillId="0" borderId="2" xfId="0" applyFont="1" applyBorder="1" applyProtection="1"/>
    <xf numFmtId="10" fontId="10" fillId="0" borderId="2" xfId="0" applyNumberFormat="1" applyFont="1" applyBorder="1" applyProtection="1">
      <protection locked="0"/>
    </xf>
    <xf numFmtId="10" fontId="6" fillId="0" borderId="2" xfId="0" applyNumberFormat="1" applyFont="1" applyBorder="1" applyProtection="1"/>
    <xf numFmtId="164" fontId="6" fillId="5" borderId="2" xfId="0" applyFont="1" applyFill="1" applyBorder="1"/>
    <xf numFmtId="164" fontId="8" fillId="5" borderId="2" xfId="0" applyFont="1" applyFill="1" applyBorder="1"/>
    <xf numFmtId="3" fontId="6" fillId="5" borderId="2" xfId="0" applyNumberFormat="1" applyFont="1" applyFill="1" applyBorder="1"/>
    <xf numFmtId="3" fontId="8" fillId="5" borderId="2" xfId="0" applyNumberFormat="1" applyFont="1" applyFill="1" applyBorder="1" applyAlignment="1" applyProtection="1">
      <alignment horizontal="center"/>
    </xf>
    <xf numFmtId="164" fontId="6" fillId="2" borderId="2" xfId="0" applyFont="1" applyFill="1" applyBorder="1"/>
    <xf numFmtId="3" fontId="6" fillId="2" borderId="2" xfId="0" applyNumberFormat="1" applyFont="1" applyFill="1" applyBorder="1"/>
    <xf numFmtId="164" fontId="8" fillId="2" borderId="2" xfId="0" applyFont="1" applyFill="1" applyBorder="1" applyAlignment="1" applyProtection="1">
      <alignment horizontal="left"/>
    </xf>
    <xf numFmtId="3" fontId="8" fillId="2" borderId="2" xfId="0" applyNumberFormat="1" applyFont="1" applyFill="1" applyBorder="1"/>
    <xf numFmtId="3" fontId="8" fillId="2" borderId="2" xfId="0" applyNumberFormat="1" applyFont="1" applyFill="1" applyBorder="1" applyProtection="1"/>
    <xf numFmtId="164" fontId="9" fillId="2" borderId="3" xfId="0" applyFont="1" applyFill="1" applyBorder="1"/>
    <xf numFmtId="164" fontId="6" fillId="2" borderId="3" xfId="0" applyFont="1" applyFill="1" applyBorder="1"/>
    <xf numFmtId="10" fontId="3" fillId="2" borderId="0" xfId="0" applyNumberFormat="1" applyFont="1" applyFill="1" applyBorder="1" applyProtection="1"/>
    <xf numFmtId="164" fontId="3" fillId="2" borderId="0" xfId="0" applyFont="1" applyFill="1" applyBorder="1"/>
    <xf numFmtId="164" fontId="16" fillId="2" borderId="2" xfId="0" applyFont="1" applyFill="1" applyBorder="1" applyAlignment="1" applyProtection="1">
      <alignment horizontal="center"/>
    </xf>
    <xf numFmtId="164" fontId="9" fillId="2" borderId="2" xfId="0" applyFont="1" applyFill="1" applyBorder="1"/>
    <xf numFmtId="164" fontId="15" fillId="4" borderId="2" xfId="0" applyFont="1" applyFill="1" applyBorder="1" applyProtection="1">
      <protection locked="0"/>
    </xf>
    <xf numFmtId="164" fontId="6" fillId="2" borderId="2" xfId="0" applyFont="1" applyFill="1" applyBorder="1" applyAlignment="1" applyProtection="1">
      <alignment horizontal="left"/>
    </xf>
    <xf numFmtId="164" fontId="9" fillId="2" borderId="2" xfId="0" applyFont="1" applyFill="1" applyBorder="1" applyAlignment="1" applyProtection="1"/>
    <xf numFmtId="3" fontId="10" fillId="2" borderId="2" xfId="0" applyNumberFormat="1" applyFont="1" applyFill="1" applyBorder="1" applyProtection="1">
      <protection locked="0"/>
    </xf>
    <xf numFmtId="37" fontId="5" fillId="2" borderId="0" xfId="0" applyNumberFormat="1" applyFont="1" applyFill="1" applyBorder="1" applyProtection="1">
      <protection locked="0"/>
    </xf>
    <xf numFmtId="164" fontId="8" fillId="2" borderId="2" xfId="0" applyFont="1" applyFill="1" applyBorder="1" applyAlignment="1" applyProtection="1">
      <alignment horizontal="right"/>
    </xf>
    <xf numFmtId="37" fontId="3" fillId="2" borderId="0" xfId="0" applyNumberFormat="1" applyFont="1" applyFill="1" applyBorder="1" applyProtection="1"/>
    <xf numFmtId="164" fontId="0" fillId="2" borderId="0" xfId="0" applyFill="1"/>
    <xf numFmtId="3" fontId="9" fillId="2" borderId="2" xfId="0" applyNumberFormat="1" applyFont="1" applyFill="1" applyBorder="1" applyProtection="1"/>
    <xf numFmtId="3" fontId="9" fillId="2" borderId="2" xfId="0" applyNumberFormat="1" applyFont="1" applyFill="1" applyBorder="1"/>
    <xf numFmtId="3" fontId="6" fillId="2" borderId="2" xfId="0" applyNumberFormat="1" applyFont="1" applyFill="1" applyBorder="1" applyProtection="1"/>
    <xf numFmtId="3" fontId="6" fillId="2" borderId="12" xfId="0" applyNumberFormat="1" applyFont="1" applyFill="1" applyBorder="1" applyProtection="1"/>
    <xf numFmtId="164" fontId="3" fillId="2" borderId="0" xfId="0" applyFont="1" applyFill="1"/>
    <xf numFmtId="164" fontId="9" fillId="2" borderId="2" xfId="0" applyFont="1" applyFill="1" applyBorder="1" applyProtection="1"/>
    <xf numFmtId="164" fontId="6" fillId="2" borderId="2" xfId="0" applyFont="1" applyFill="1" applyBorder="1" applyProtection="1"/>
    <xf numFmtId="164" fontId="12" fillId="2" borderId="0" xfId="0" applyFont="1" applyFill="1"/>
    <xf numFmtId="3" fontId="6" fillId="2" borderId="12" xfId="0" applyNumberFormat="1" applyFont="1" applyFill="1" applyBorder="1"/>
    <xf numFmtId="164" fontId="6" fillId="2" borderId="1" xfId="0" applyFont="1" applyFill="1" applyBorder="1"/>
    <xf numFmtId="3" fontId="6" fillId="2" borderId="1" xfId="0" applyNumberFormat="1" applyFont="1" applyFill="1" applyBorder="1"/>
    <xf numFmtId="164" fontId="7" fillId="2" borderId="2" xfId="0" applyFont="1" applyFill="1" applyBorder="1" applyAlignment="1">
      <alignment horizontal="center"/>
    </xf>
    <xf numFmtId="3" fontId="6" fillId="2" borderId="3" xfId="0" applyNumberFormat="1" applyFont="1" applyFill="1" applyBorder="1"/>
    <xf numFmtId="3" fontId="7" fillId="2" borderId="12" xfId="0" applyNumberFormat="1" applyFont="1" applyFill="1" applyBorder="1"/>
    <xf numFmtId="3" fontId="7" fillId="2" borderId="2" xfId="0" applyNumberFormat="1" applyFont="1" applyFill="1" applyBorder="1"/>
    <xf numFmtId="164" fontId="8" fillId="2" borderId="24" xfId="0" applyFont="1" applyFill="1" applyBorder="1" applyAlignment="1" applyProtection="1">
      <alignment horizontal="center"/>
    </xf>
    <xf numFmtId="164" fontId="10" fillId="2" borderId="2" xfId="0" applyFont="1" applyFill="1" applyBorder="1" applyProtection="1">
      <protection locked="0"/>
    </xf>
    <xf numFmtId="3" fontId="8" fillId="2" borderId="12" xfId="0" applyNumberFormat="1" applyFont="1" applyFill="1" applyBorder="1" applyProtection="1"/>
    <xf numFmtId="3" fontId="6" fillId="2" borderId="0" xfId="0" applyNumberFormat="1" applyFont="1" applyFill="1" applyBorder="1" applyProtection="1"/>
    <xf numFmtId="3" fontId="8" fillId="2" borderId="24" xfId="0" applyNumberFormat="1" applyFont="1" applyFill="1" applyBorder="1" applyProtection="1"/>
    <xf numFmtId="3" fontId="8" fillId="2" borderId="2" xfId="0" applyNumberFormat="1" applyFont="1" applyFill="1" applyBorder="1" applyAlignment="1">
      <alignment horizontal="center"/>
    </xf>
    <xf numFmtId="3" fontId="10" fillId="2" borderId="2" xfId="0" applyNumberFormat="1" applyFont="1" applyFill="1" applyBorder="1" applyProtection="1"/>
    <xf numFmtId="164" fontId="6" fillId="2" borderId="12" xfId="0" applyFont="1" applyFill="1" applyBorder="1"/>
    <xf numFmtId="3" fontId="9" fillId="2" borderId="12" xfId="0" applyNumberFormat="1" applyFont="1" applyFill="1" applyBorder="1"/>
    <xf numFmtId="164" fontId="5" fillId="2" borderId="0" xfId="0" applyFont="1" applyFill="1" applyBorder="1" applyProtection="1">
      <protection locked="0"/>
    </xf>
    <xf numFmtId="164" fontId="8" fillId="2" borderId="2" xfId="0" applyFont="1" applyFill="1" applyBorder="1"/>
    <xf numFmtId="3" fontId="9" fillId="2" borderId="2" xfId="0" applyNumberFormat="1" applyFont="1" applyFill="1" applyBorder="1" applyAlignment="1">
      <alignment horizontal="center"/>
    </xf>
    <xf numFmtId="3" fontId="9" fillId="2" borderId="2" xfId="0" applyNumberFormat="1" applyFont="1" applyFill="1" applyBorder="1" applyAlignment="1" applyProtection="1">
      <alignment horizontal="center"/>
    </xf>
    <xf numFmtId="164" fontId="4" fillId="2" borderId="0" xfId="0" applyFont="1" applyFill="1" applyBorder="1"/>
    <xf numFmtId="3" fontId="9" fillId="2" borderId="12" xfId="0" applyNumberFormat="1" applyFont="1" applyFill="1" applyBorder="1" applyAlignment="1">
      <alignment horizontal="center"/>
    </xf>
    <xf numFmtId="3" fontId="9" fillId="2" borderId="12" xfId="0" applyNumberFormat="1" applyFont="1" applyFill="1" applyBorder="1" applyAlignment="1" applyProtection="1">
      <alignment horizontal="center"/>
    </xf>
    <xf numFmtId="37" fontId="4" fillId="2" borderId="0" xfId="0" applyNumberFormat="1" applyFont="1" applyFill="1" applyBorder="1" applyProtection="1"/>
    <xf numFmtId="164" fontId="16" fillId="2" borderId="2" xfId="0" applyFont="1" applyFill="1" applyBorder="1" applyAlignment="1" applyProtection="1"/>
    <xf numFmtId="164" fontId="17" fillId="2" borderId="2" xfId="0" applyFont="1" applyFill="1" applyBorder="1" applyAlignment="1" applyProtection="1">
      <alignment horizontal="center"/>
    </xf>
    <xf numFmtId="164" fontId="6" fillId="5" borderId="3" xfId="0" applyFont="1" applyFill="1" applyBorder="1"/>
    <xf numFmtId="164" fontId="16" fillId="2" borderId="3" xfId="0" applyFont="1" applyFill="1" applyBorder="1" applyAlignment="1" applyProtection="1">
      <alignment horizontal="center"/>
    </xf>
    <xf numFmtId="164" fontId="8" fillId="5" borderId="3" xfId="0" applyFont="1" applyFill="1" applyBorder="1"/>
    <xf numFmtId="3" fontId="16" fillId="2" borderId="3" xfId="0" applyNumberFormat="1" applyFont="1" applyFill="1" applyBorder="1" applyProtection="1"/>
    <xf numFmtId="164" fontId="8" fillId="2" borderId="3" xfId="0" applyFont="1" applyFill="1" applyBorder="1" applyAlignment="1" applyProtection="1">
      <alignment horizontal="right"/>
    </xf>
    <xf numFmtId="3" fontId="8" fillId="2" borderId="3" xfId="0" applyNumberFormat="1" applyFont="1" applyFill="1" applyBorder="1" applyProtection="1"/>
    <xf numFmtId="3" fontId="9" fillId="2" borderId="3" xfId="0" applyNumberFormat="1" applyFont="1" applyFill="1" applyBorder="1" applyProtection="1"/>
    <xf numFmtId="164" fontId="8" fillId="2" borderId="3" xfId="0" applyFont="1" applyFill="1" applyBorder="1"/>
    <xf numFmtId="164" fontId="6" fillId="2" borderId="3" xfId="0" applyFont="1" applyFill="1" applyBorder="1" applyAlignment="1">
      <alignment horizontal="center"/>
    </xf>
    <xf numFmtId="3" fontId="6" fillId="2" borderId="3" xfId="0" applyNumberFormat="1" applyFont="1" applyFill="1" applyBorder="1" applyAlignment="1">
      <alignment horizontal="center"/>
    </xf>
    <xf numFmtId="164" fontId="16" fillId="2" borderId="3" xfId="0" applyFont="1" applyFill="1" applyBorder="1" applyAlignment="1" applyProtection="1">
      <alignment horizontal="centerContinuous"/>
      <protection locked="0"/>
    </xf>
    <xf numFmtId="164" fontId="14" fillId="2" borderId="3" xfId="0" applyFont="1" applyFill="1" applyBorder="1" applyAlignment="1">
      <alignment horizontal="centerContinuous"/>
    </xf>
    <xf numFmtId="3" fontId="14" fillId="2" borderId="3" xfId="0" applyNumberFormat="1" applyFont="1" applyFill="1" applyBorder="1" applyAlignment="1" applyProtection="1">
      <alignment horizontal="centerContinuous"/>
      <protection locked="0"/>
    </xf>
    <xf numFmtId="3" fontId="6" fillId="2" borderId="3" xfId="0" applyNumberFormat="1" applyFont="1" applyFill="1" applyBorder="1" applyAlignment="1">
      <alignment horizontal="centerContinuous"/>
    </xf>
    <xf numFmtId="164" fontId="9" fillId="2" borderId="0" xfId="0" applyFont="1" applyFill="1" applyBorder="1"/>
    <xf numFmtId="164" fontId="6" fillId="2" borderId="0" xfId="0" applyFont="1" applyFill="1" applyBorder="1"/>
    <xf numFmtId="3" fontId="9" fillId="2" borderId="0" xfId="0" applyNumberFormat="1" applyFont="1" applyFill="1" applyBorder="1" applyProtection="1"/>
    <xf numFmtId="3" fontId="6" fillId="2" borderId="0" xfId="0" applyNumberFormat="1" applyFont="1" applyFill="1" applyBorder="1"/>
    <xf numFmtId="3" fontId="16" fillId="2" borderId="0" xfId="0" applyNumberFormat="1" applyFont="1" applyFill="1" applyBorder="1" applyAlignment="1" applyProtection="1"/>
    <xf numFmtId="3" fontId="16" fillId="2" borderId="0" xfId="0" applyNumberFormat="1" applyFont="1" applyFill="1" applyBorder="1"/>
    <xf numFmtId="3" fontId="16" fillId="2" borderId="0" xfId="0" applyNumberFormat="1" applyFont="1" applyFill="1" applyBorder="1" applyProtection="1"/>
    <xf numFmtId="3" fontId="9" fillId="2" borderId="0" xfId="0" applyNumberFormat="1" applyFont="1" applyFill="1" applyBorder="1"/>
    <xf numFmtId="164" fontId="7" fillId="2" borderId="3" xfId="0" applyFont="1" applyFill="1" applyBorder="1" applyAlignment="1">
      <alignment horizontal="center"/>
    </xf>
    <xf numFmtId="3" fontId="9" fillId="2" borderId="3" xfId="0" applyNumberFormat="1" applyFont="1" applyFill="1" applyBorder="1"/>
    <xf numFmtId="164" fontId="8" fillId="2" borderId="3" xfId="0" applyFont="1" applyFill="1" applyBorder="1" applyAlignment="1" applyProtection="1">
      <alignment horizontal="left"/>
    </xf>
    <xf numFmtId="164" fontId="8" fillId="4" borderId="2" xfId="0" applyFont="1" applyFill="1" applyBorder="1" applyAlignment="1" applyProtection="1">
      <alignment horizontal="left"/>
    </xf>
    <xf numFmtId="164" fontId="11" fillId="2" borderId="2" xfId="0" applyFont="1" applyFill="1" applyBorder="1" applyAlignment="1" applyProtection="1">
      <alignment horizontal="left"/>
    </xf>
    <xf numFmtId="10" fontId="16" fillId="2" borderId="0" xfId="1" applyNumberFormat="1" applyFont="1" applyFill="1" applyBorder="1" applyProtection="1"/>
    <xf numFmtId="10" fontId="6" fillId="2" borderId="2" xfId="1" applyNumberFormat="1" applyFont="1" applyFill="1" applyBorder="1" applyProtection="1"/>
    <xf numFmtId="10" fontId="9" fillId="2" borderId="2" xfId="1" applyNumberFormat="1" applyFont="1" applyFill="1" applyBorder="1" applyProtection="1"/>
    <xf numFmtId="164" fontId="8" fillId="2" borderId="3" xfId="0" applyFont="1" applyFill="1" applyBorder="1" applyAlignment="1">
      <alignment horizontal="center"/>
    </xf>
    <xf numFmtId="164" fontId="8" fillId="2" borderId="12" xfId="0" applyFont="1" applyFill="1" applyBorder="1" applyAlignment="1" applyProtection="1">
      <alignment horizontal="center"/>
    </xf>
    <xf numFmtId="164" fontId="8" fillId="2" borderId="15" xfId="0" applyFont="1" applyFill="1" applyBorder="1" applyAlignment="1" applyProtection="1">
      <alignment horizontal="center"/>
    </xf>
    <xf numFmtId="164" fontId="8" fillId="2" borderId="15" xfId="0" applyFont="1" applyFill="1" applyBorder="1"/>
    <xf numFmtId="3" fontId="8" fillId="2" borderId="15" xfId="0" applyNumberFormat="1" applyFont="1" applyFill="1" applyBorder="1"/>
    <xf numFmtId="3" fontId="8" fillId="2" borderId="15" xfId="0" applyNumberFormat="1" applyFont="1" applyFill="1" applyBorder="1" applyProtection="1"/>
    <xf numFmtId="164" fontId="9" fillId="2" borderId="21" xfId="0" applyFont="1" applyFill="1" applyBorder="1"/>
    <xf numFmtId="164" fontId="8" fillId="2" borderId="7" xfId="0" applyFont="1" applyFill="1" applyBorder="1" applyAlignment="1" applyProtection="1">
      <alignment horizontal="center"/>
    </xf>
    <xf numFmtId="164" fontId="9" fillId="2" borderId="3" xfId="0" applyFont="1" applyFill="1" applyBorder="1" applyAlignment="1">
      <alignment horizontal="right"/>
    </xf>
    <xf numFmtId="164" fontId="0" fillId="0" borderId="0" xfId="0" applyBorder="1"/>
    <xf numFmtId="164" fontId="6" fillId="5" borderId="21" xfId="0" applyFont="1" applyFill="1" applyBorder="1"/>
    <xf numFmtId="164" fontId="6" fillId="5" borderId="23" xfId="0" applyFont="1" applyFill="1" applyBorder="1"/>
    <xf numFmtId="164" fontId="6" fillId="2" borderId="1" xfId="0" applyFont="1" applyFill="1" applyBorder="1" applyAlignment="1" applyProtection="1">
      <alignment horizontal="left"/>
    </xf>
    <xf numFmtId="3" fontId="16" fillId="2" borderId="3" xfId="0" applyNumberFormat="1" applyFont="1" applyFill="1" applyBorder="1"/>
    <xf numFmtId="164" fontId="16" fillId="4" borderId="2" xfId="0" applyFont="1" applyFill="1" applyBorder="1" applyAlignment="1" applyProtection="1">
      <alignment horizontal="center"/>
    </xf>
    <xf numFmtId="164" fontId="6" fillId="5" borderId="12" xfId="0" applyFont="1" applyFill="1" applyBorder="1"/>
    <xf numFmtId="164" fontId="8" fillId="4" borderId="3" xfId="0" applyFont="1" applyFill="1" applyBorder="1" applyAlignment="1" applyProtection="1">
      <alignment horizontal="left"/>
    </xf>
    <xf numFmtId="164" fontId="6" fillId="4" borderId="3" xfId="0" applyFont="1" applyFill="1" applyBorder="1"/>
    <xf numFmtId="164" fontId="15" fillId="4" borderId="3" xfId="0" applyFont="1" applyFill="1" applyBorder="1" applyProtection="1">
      <protection locked="0"/>
    </xf>
    <xf numFmtId="164" fontId="16" fillId="4" borderId="3" xfId="0" applyFont="1" applyFill="1" applyBorder="1" applyAlignment="1" applyProtection="1">
      <alignment horizontal="center"/>
    </xf>
    <xf numFmtId="3" fontId="21" fillId="2" borderId="3" xfId="0" applyNumberFormat="1" applyFont="1" applyFill="1" applyBorder="1"/>
    <xf numFmtId="164" fontId="9" fillId="5" borderId="12" xfId="0" applyFont="1" applyFill="1" applyBorder="1"/>
    <xf numFmtId="164" fontId="0" fillId="0" borderId="1" xfId="0" applyBorder="1"/>
    <xf numFmtId="3" fontId="8" fillId="2" borderId="12" xfId="0" applyNumberFormat="1" applyFont="1" applyFill="1" applyBorder="1" applyAlignment="1">
      <alignment horizontal="center"/>
    </xf>
    <xf numFmtId="3" fontId="16" fillId="2" borderId="12" xfId="0" applyNumberFormat="1" applyFont="1" applyFill="1" applyBorder="1"/>
    <xf numFmtId="3" fontId="9" fillId="2" borderId="1" xfId="0" applyNumberFormat="1" applyFont="1" applyFill="1" applyBorder="1"/>
    <xf numFmtId="164" fontId="6" fillId="0" borderId="0" xfId="0" applyFont="1" applyAlignment="1">
      <alignment horizontal="center"/>
    </xf>
    <xf numFmtId="164" fontId="6" fillId="0" borderId="2" xfId="0" applyFont="1" applyBorder="1" applyProtection="1">
      <protection locked="0"/>
    </xf>
    <xf numFmtId="10" fontId="6" fillId="0" borderId="2" xfId="0" applyNumberFormat="1" applyFont="1" applyBorder="1" applyProtection="1">
      <protection locked="0"/>
    </xf>
    <xf numFmtId="164" fontId="6" fillId="5" borderId="2" xfId="0" applyFont="1" applyFill="1" applyBorder="1" applyProtection="1">
      <protection locked="0"/>
    </xf>
    <xf numFmtId="164" fontId="6" fillId="2" borderId="2" xfId="0" applyFont="1" applyFill="1" applyBorder="1" applyProtection="1">
      <protection locked="0"/>
    </xf>
    <xf numFmtId="3" fontId="16" fillId="2" borderId="8" xfId="0" applyNumberFormat="1" applyFont="1" applyFill="1" applyBorder="1" applyAlignment="1" applyProtection="1"/>
    <xf numFmtId="164" fontId="0" fillId="0" borderId="4" xfId="0" applyBorder="1"/>
    <xf numFmtId="164" fontId="0" fillId="0" borderId="9" xfId="0" applyBorder="1"/>
    <xf numFmtId="164" fontId="0" fillId="0" borderId="8" xfId="0" applyBorder="1"/>
    <xf numFmtId="164" fontId="6" fillId="2" borderId="3" xfId="0" applyFont="1" applyFill="1" applyBorder="1" applyAlignment="1" applyProtection="1">
      <alignment horizontal="left"/>
    </xf>
    <xf numFmtId="164" fontId="0" fillId="0" borderId="22" xfId="0" applyBorder="1"/>
    <xf numFmtId="164" fontId="0" fillId="0" borderId="0" xfId="0" applyAlignment="1">
      <alignment horizontal="justify" vertical="center" wrapText="1"/>
    </xf>
    <xf numFmtId="3" fontId="22" fillId="2" borderId="2" xfId="0" applyNumberFormat="1" applyFont="1" applyFill="1" applyBorder="1"/>
    <xf numFmtId="164" fontId="6" fillId="2" borderId="15" xfId="0" applyFont="1" applyFill="1" applyBorder="1"/>
    <xf numFmtId="3" fontId="6" fillId="2" borderId="15" xfId="0" applyNumberFormat="1" applyFont="1" applyFill="1" applyBorder="1"/>
    <xf numFmtId="164" fontId="6" fillId="2" borderId="24" xfId="0" applyFont="1" applyFill="1" applyBorder="1"/>
    <xf numFmtId="3" fontId="6" fillId="2" borderId="24" xfId="0" applyNumberFormat="1" applyFont="1" applyFill="1" applyBorder="1"/>
    <xf numFmtId="164" fontId="8" fillId="2" borderId="25" xfId="0" applyFont="1" applyFill="1" applyBorder="1" applyAlignment="1">
      <alignment horizontal="center"/>
    </xf>
    <xf numFmtId="164" fontId="6" fillId="2" borderId="25" xfId="0" applyFont="1" applyFill="1" applyBorder="1"/>
    <xf numFmtId="3" fontId="8" fillId="2" borderId="25" xfId="0" applyNumberFormat="1" applyFont="1" applyFill="1" applyBorder="1" applyAlignment="1">
      <alignment horizontal="center"/>
    </xf>
    <xf numFmtId="3" fontId="6" fillId="2" borderId="25" xfId="0" applyNumberFormat="1" applyFont="1" applyFill="1" applyBorder="1"/>
    <xf numFmtId="3" fontId="6" fillId="9" borderId="2" xfId="0" applyNumberFormat="1" applyFont="1" applyFill="1" applyBorder="1"/>
    <xf numFmtId="3" fontId="20" fillId="9" borderId="2" xfId="0" applyNumberFormat="1" applyFont="1" applyFill="1" applyBorder="1" applyProtection="1"/>
    <xf numFmtId="10" fontId="23" fillId="9" borderId="2" xfId="1" applyNumberFormat="1" applyFont="1" applyFill="1" applyBorder="1" applyProtection="1">
      <protection locked="0"/>
    </xf>
    <xf numFmtId="3" fontId="6" fillId="9" borderId="24" xfId="0" applyNumberFormat="1" applyFont="1" applyFill="1" applyBorder="1"/>
    <xf numFmtId="164" fontId="8" fillId="2" borderId="15" xfId="0" applyFont="1" applyFill="1" applyBorder="1" applyAlignment="1" applyProtection="1">
      <alignment horizontal="right"/>
    </xf>
    <xf numFmtId="164" fontId="8" fillId="2" borderId="12" xfId="0" applyFont="1" applyFill="1" applyBorder="1" applyAlignment="1">
      <alignment horizontal="center"/>
    </xf>
    <xf numFmtId="3" fontId="10" fillId="9" borderId="2" xfId="0" applyNumberFormat="1" applyFont="1" applyFill="1" applyBorder="1" applyProtection="1"/>
    <xf numFmtId="3" fontId="10" fillId="9" borderId="2" xfId="0" applyNumberFormat="1" applyFont="1" applyFill="1" applyBorder="1" applyProtection="1">
      <protection locked="0"/>
    </xf>
    <xf numFmtId="3" fontId="6" fillId="2" borderId="24" xfId="0" applyNumberFormat="1" applyFont="1" applyFill="1" applyBorder="1" applyProtection="1">
      <protection locked="0"/>
    </xf>
    <xf numFmtId="3" fontId="8" fillId="2" borderId="24" xfId="0" applyNumberFormat="1" applyFont="1" applyFill="1" applyBorder="1"/>
    <xf numFmtId="164" fontId="6" fillId="2" borderId="26" xfId="0" applyFont="1" applyFill="1" applyBorder="1" applyAlignment="1">
      <alignment horizontal="right"/>
    </xf>
    <xf numFmtId="164" fontId="6" fillId="2" borderId="26" xfId="0" applyFont="1" applyFill="1" applyBorder="1"/>
    <xf numFmtId="3" fontId="6" fillId="2" borderId="26" xfId="0" applyNumberFormat="1" applyFont="1" applyFill="1" applyBorder="1"/>
    <xf numFmtId="3" fontId="8" fillId="2" borderId="27" xfId="0" applyNumberFormat="1" applyFont="1" applyFill="1" applyBorder="1" applyProtection="1"/>
    <xf numFmtId="3" fontId="8" fillId="2" borderId="26" xfId="0" applyNumberFormat="1" applyFont="1" applyFill="1" applyBorder="1"/>
    <xf numFmtId="164" fontId="8" fillId="2" borderId="28" xfId="0" applyFont="1" applyFill="1" applyBorder="1" applyAlignment="1" applyProtection="1">
      <alignment horizontal="center"/>
    </xf>
    <xf numFmtId="164" fontId="6" fillId="2" borderId="28" xfId="0" applyFont="1" applyFill="1" applyBorder="1"/>
    <xf numFmtId="3" fontId="8" fillId="2" borderId="28" xfId="0" applyNumberFormat="1" applyFont="1" applyFill="1" applyBorder="1"/>
    <xf numFmtId="3" fontId="8" fillId="2" borderId="28" xfId="0" applyNumberFormat="1" applyFont="1" applyFill="1" applyBorder="1" applyProtection="1"/>
    <xf numFmtId="164" fontId="8" fillId="2" borderId="29" xfId="0" applyFont="1" applyFill="1" applyBorder="1" applyAlignment="1" applyProtection="1">
      <alignment horizontal="center"/>
    </xf>
    <xf numFmtId="3" fontId="8" fillId="2" borderId="30" xfId="0" applyNumberFormat="1" applyFont="1" applyFill="1" applyBorder="1" applyProtection="1"/>
    <xf numFmtId="3" fontId="6" fillId="9" borderId="2" xfId="0" applyNumberFormat="1" applyFont="1" applyFill="1" applyBorder="1" applyProtection="1"/>
    <xf numFmtId="164" fontId="9" fillId="9" borderId="2" xfId="0" applyFont="1" applyFill="1" applyBorder="1"/>
    <xf numFmtId="164" fontId="6" fillId="9" borderId="2" xfId="0" applyFont="1" applyFill="1" applyBorder="1"/>
    <xf numFmtId="164" fontId="6" fillId="9" borderId="2" xfId="0" applyFont="1" applyFill="1" applyBorder="1" applyProtection="1">
      <protection locked="0"/>
    </xf>
    <xf numFmtId="164" fontId="8" fillId="2" borderId="26" xfId="0" applyFont="1" applyFill="1" applyBorder="1" applyAlignment="1" applyProtection="1">
      <alignment horizontal="center"/>
    </xf>
    <xf numFmtId="3" fontId="8" fillId="2" borderId="26" xfId="0" applyNumberFormat="1" applyFont="1" applyFill="1" applyBorder="1" applyProtection="1"/>
    <xf numFmtId="164" fontId="6" fillId="9" borderId="24" xfId="0" applyFont="1" applyFill="1" applyBorder="1"/>
    <xf numFmtId="164" fontId="8" fillId="2" borderId="31" xfId="0" applyFont="1" applyFill="1" applyBorder="1" applyAlignment="1" applyProtection="1">
      <alignment horizontal="center"/>
    </xf>
    <xf numFmtId="164" fontId="6" fillId="2" borderId="31" xfId="0" applyFont="1" applyFill="1" applyBorder="1"/>
    <xf numFmtId="3" fontId="8" fillId="2" borderId="31" xfId="0" applyNumberFormat="1" applyFont="1" applyFill="1" applyBorder="1"/>
    <xf numFmtId="3" fontId="8" fillId="2" borderId="31" xfId="0" applyNumberFormat="1" applyFont="1" applyFill="1" applyBorder="1" applyProtection="1"/>
    <xf numFmtId="164" fontId="6" fillId="10" borderId="2" xfId="0" applyFont="1" applyFill="1" applyBorder="1"/>
    <xf numFmtId="164" fontId="8" fillId="2" borderId="26" xfId="0" applyFont="1" applyFill="1" applyBorder="1" applyAlignment="1" applyProtection="1">
      <alignment horizontal="right"/>
    </xf>
    <xf numFmtId="164" fontId="8" fillId="5" borderId="26" xfId="0" applyFont="1" applyFill="1" applyBorder="1"/>
    <xf numFmtId="3" fontId="16" fillId="2" borderId="26" xfId="0" applyNumberFormat="1" applyFont="1" applyFill="1" applyBorder="1" applyProtection="1"/>
    <xf numFmtId="3" fontId="8" fillId="2" borderId="32" xfId="0" applyNumberFormat="1" applyFont="1" applyFill="1" applyBorder="1" applyProtection="1"/>
    <xf numFmtId="164" fontId="16" fillId="9" borderId="33" xfId="0" applyFont="1" applyFill="1" applyBorder="1" applyAlignment="1">
      <alignment horizontal="center"/>
    </xf>
    <xf numFmtId="164" fontId="16" fillId="9" borderId="34" xfId="0" applyFont="1" applyFill="1" applyBorder="1" applyAlignment="1">
      <alignment horizontal="center"/>
    </xf>
    <xf numFmtId="164" fontId="16" fillId="9" borderId="32" xfId="0" applyFont="1" applyFill="1" applyBorder="1" applyAlignment="1">
      <alignment horizontal="center"/>
    </xf>
    <xf numFmtId="164" fontId="16" fillId="9" borderId="35" xfId="0" applyFont="1" applyFill="1" applyBorder="1" applyAlignment="1">
      <alignment horizontal="center"/>
    </xf>
    <xf numFmtId="3" fontId="6" fillId="9" borderId="2" xfId="0" applyNumberFormat="1" applyFont="1" applyFill="1" applyBorder="1" applyProtection="1">
      <protection locked="0"/>
    </xf>
    <xf numFmtId="164" fontId="9" fillId="2" borderId="24" xfId="0" applyFont="1" applyFill="1" applyBorder="1"/>
    <xf numFmtId="164" fontId="6" fillId="5" borderId="24" xfId="0" applyFont="1" applyFill="1" applyBorder="1"/>
    <xf numFmtId="3" fontId="9" fillId="2" borderId="24" xfId="0" applyNumberFormat="1" applyFont="1" applyFill="1" applyBorder="1"/>
    <xf numFmtId="164" fontId="6" fillId="0" borderId="24" xfId="0" applyFont="1" applyBorder="1" applyAlignment="1" applyProtection="1">
      <alignment horizontal="left"/>
    </xf>
    <xf numFmtId="164" fontId="6" fillId="4" borderId="24" xfId="0" applyFont="1" applyFill="1" applyBorder="1"/>
    <xf numFmtId="164" fontId="6" fillId="0" borderId="24" xfId="0" applyFont="1" applyBorder="1"/>
    <xf numFmtId="3" fontId="8" fillId="2" borderId="36" xfId="0" applyNumberFormat="1" applyFont="1" applyFill="1" applyBorder="1" applyAlignment="1">
      <alignment horizontal="center"/>
    </xf>
    <xf numFmtId="164" fontId="8" fillId="2" borderId="26" xfId="0" applyFont="1" applyFill="1" applyBorder="1"/>
    <xf numFmtId="3" fontId="10" fillId="9" borderId="12" xfId="0" applyNumberFormat="1" applyFont="1" applyFill="1" applyBorder="1" applyProtection="1">
      <protection locked="0"/>
    </xf>
    <xf numFmtId="3" fontId="8" fillId="9" borderId="25" xfId="0" applyNumberFormat="1" applyFont="1" applyFill="1" applyBorder="1" applyAlignment="1">
      <alignment horizontal="center"/>
    </xf>
    <xf numFmtId="164" fontId="16" fillId="2" borderId="37" xfId="0" applyFont="1" applyFill="1" applyBorder="1" applyAlignment="1" applyProtection="1"/>
    <xf numFmtId="164" fontId="9" fillId="5" borderId="37" xfId="0" applyFont="1" applyFill="1" applyBorder="1"/>
    <xf numFmtId="164" fontId="6" fillId="5" borderId="7" xfId="0" applyFont="1" applyFill="1" applyBorder="1"/>
    <xf numFmtId="164" fontId="6" fillId="2" borderId="6" xfId="0" applyFont="1" applyFill="1" applyBorder="1"/>
    <xf numFmtId="3" fontId="9" fillId="2" borderId="32" xfId="0" applyNumberFormat="1" applyFont="1" applyFill="1" applyBorder="1"/>
    <xf numFmtId="3" fontId="16" fillId="2" borderId="32" xfId="0" applyNumberFormat="1" applyFont="1" applyFill="1" applyBorder="1" applyProtection="1"/>
    <xf numFmtId="164" fontId="24" fillId="0" borderId="0" xfId="0" applyFont="1"/>
    <xf numFmtId="164" fontId="0" fillId="0" borderId="38" xfId="0" applyBorder="1"/>
    <xf numFmtId="164" fontId="24" fillId="0" borderId="14" xfId="0" applyFont="1" applyBorder="1"/>
    <xf numFmtId="164" fontId="25" fillId="0" borderId="8" xfId="0" applyFont="1" applyBorder="1" applyAlignment="1">
      <alignment horizontal="center"/>
    </xf>
    <xf numFmtId="164" fontId="24" fillId="0" borderId="27" xfId="0" applyFont="1" applyBorder="1"/>
    <xf numFmtId="4" fontId="0" fillId="0" borderId="39" xfId="0" applyNumberFormat="1" applyBorder="1"/>
    <xf numFmtId="164" fontId="24" fillId="0" borderId="16" xfId="0" applyFont="1" applyBorder="1"/>
    <xf numFmtId="4" fontId="24" fillId="0" borderId="17" xfId="0" applyNumberFormat="1" applyFont="1" applyBorder="1"/>
    <xf numFmtId="4" fontId="24" fillId="0" borderId="40" xfId="0" applyNumberFormat="1" applyFont="1" applyBorder="1"/>
    <xf numFmtId="3" fontId="21" fillId="9" borderId="2" xfId="0" applyNumberFormat="1" applyFont="1" applyFill="1" applyBorder="1" applyProtection="1">
      <protection locked="0"/>
    </xf>
    <xf numFmtId="3" fontId="22" fillId="9" borderId="26" xfId="0" applyNumberFormat="1" applyFont="1" applyFill="1" applyBorder="1" applyProtection="1"/>
    <xf numFmtId="3" fontId="21" fillId="9" borderId="2" xfId="0" applyNumberFormat="1" applyFont="1" applyFill="1" applyBorder="1"/>
    <xf numFmtId="3" fontId="22" fillId="9" borderId="3" xfId="0" applyNumberFormat="1" applyFont="1" applyFill="1" applyBorder="1" applyProtection="1"/>
    <xf numFmtId="3" fontId="26" fillId="9" borderId="2" xfId="0" applyNumberFormat="1" applyFont="1" applyFill="1" applyBorder="1" applyProtection="1"/>
    <xf numFmtId="3" fontId="26" fillId="9" borderId="2" xfId="0" applyNumberFormat="1" applyFont="1" applyFill="1" applyBorder="1"/>
    <xf numFmtId="3" fontId="27" fillId="9" borderId="3" xfId="0" applyNumberFormat="1" applyFont="1" applyFill="1" applyBorder="1" applyProtection="1"/>
    <xf numFmtId="164" fontId="6" fillId="5" borderId="26" xfId="0" applyFont="1" applyFill="1" applyBorder="1"/>
    <xf numFmtId="3" fontId="9" fillId="2" borderId="26" xfId="0" applyNumberFormat="1" applyFont="1" applyFill="1" applyBorder="1" applyProtection="1"/>
    <xf numFmtId="3" fontId="27" fillId="9" borderId="26" xfId="0" applyNumberFormat="1" applyFont="1" applyFill="1" applyBorder="1" applyProtection="1"/>
    <xf numFmtId="3" fontId="16" fillId="2" borderId="26" xfId="0" applyNumberFormat="1" applyFont="1" applyFill="1" applyBorder="1"/>
    <xf numFmtId="164" fontId="6" fillId="10" borderId="24" xfId="0" applyFont="1" applyFill="1" applyBorder="1"/>
    <xf numFmtId="164" fontId="6" fillId="9" borderId="3" xfId="0" applyFont="1" applyFill="1" applyBorder="1"/>
    <xf numFmtId="164" fontId="6" fillId="10" borderId="3" xfId="0" applyFont="1" applyFill="1" applyBorder="1"/>
    <xf numFmtId="3" fontId="6" fillId="9" borderId="3" xfId="0" applyNumberFormat="1" applyFont="1" applyFill="1" applyBorder="1"/>
    <xf numFmtId="164" fontId="8" fillId="2" borderId="39" xfId="0" applyFont="1" applyFill="1" applyBorder="1" applyAlignment="1" applyProtection="1">
      <alignment horizontal="left"/>
    </xf>
    <xf numFmtId="164" fontId="6" fillId="5" borderId="37" xfId="0" applyFont="1" applyFill="1" applyBorder="1"/>
    <xf numFmtId="3" fontId="6" fillId="2" borderId="37" xfId="0" applyNumberFormat="1" applyFont="1" applyFill="1" applyBorder="1" applyProtection="1"/>
    <xf numFmtId="164" fontId="6" fillId="2" borderId="41" xfId="0" applyFont="1" applyFill="1" applyBorder="1"/>
    <xf numFmtId="3" fontId="6" fillId="2" borderId="24" xfId="0" applyNumberFormat="1" applyFont="1" applyFill="1" applyBorder="1" applyProtection="1"/>
    <xf numFmtId="164" fontId="8" fillId="2" borderId="26" xfId="0" applyFont="1" applyFill="1" applyBorder="1" applyAlignment="1">
      <alignment horizontal="right"/>
    </xf>
    <xf numFmtId="3" fontId="8" fillId="9" borderId="2" xfId="0" applyNumberFormat="1" applyFont="1" applyFill="1" applyBorder="1" applyProtection="1"/>
    <xf numFmtId="3" fontId="6" fillId="9" borderId="24" xfId="0" applyNumberFormat="1" applyFont="1" applyFill="1" applyBorder="1" applyProtection="1"/>
    <xf numFmtId="3" fontId="8" fillId="9" borderId="26" xfId="0" applyNumberFormat="1" applyFont="1" applyFill="1" applyBorder="1" applyProtection="1"/>
    <xf numFmtId="10" fontId="6" fillId="0" borderId="24" xfId="0" applyNumberFormat="1" applyFont="1" applyBorder="1" applyProtection="1"/>
    <xf numFmtId="164" fontId="6" fillId="2" borderId="42" xfId="0" applyFont="1" applyFill="1" applyBorder="1"/>
    <xf numFmtId="164" fontId="0" fillId="9" borderId="1" xfId="0" applyFill="1" applyBorder="1"/>
    <xf numFmtId="164" fontId="16" fillId="2" borderId="26" xfId="0" applyFont="1" applyFill="1" applyBorder="1" applyAlignment="1">
      <alignment horizontal="right"/>
    </xf>
    <xf numFmtId="164" fontId="8" fillId="2" borderId="28" xfId="0" applyFont="1" applyFill="1" applyBorder="1" applyAlignment="1" applyProtection="1">
      <alignment horizontal="left"/>
    </xf>
    <xf numFmtId="3" fontId="16" fillId="2" borderId="28" xfId="0" applyNumberFormat="1" applyFont="1" applyFill="1" applyBorder="1" applyProtection="1"/>
    <xf numFmtId="164" fontId="8" fillId="2" borderId="26" xfId="0" applyFont="1" applyFill="1" applyBorder="1" applyAlignment="1" applyProtection="1">
      <alignment horizontal="left"/>
    </xf>
    <xf numFmtId="164" fontId="6" fillId="2" borderId="24" xfId="0" applyFont="1" applyFill="1" applyBorder="1" applyAlignment="1" applyProtection="1">
      <alignment horizontal="left"/>
    </xf>
    <xf numFmtId="3" fontId="9" fillId="2" borderId="24" xfId="0" applyNumberFormat="1" applyFont="1" applyFill="1" applyBorder="1" applyProtection="1"/>
    <xf numFmtId="164" fontId="21" fillId="2" borderId="12" xfId="0" applyFont="1" applyFill="1" applyBorder="1" applyAlignment="1" applyProtection="1">
      <alignment horizontal="left"/>
      <protection hidden="1"/>
    </xf>
    <xf numFmtId="164" fontId="21" fillId="5" borderId="12" xfId="0" applyFont="1" applyFill="1" applyBorder="1" applyProtection="1">
      <protection hidden="1"/>
    </xf>
    <xf numFmtId="3" fontId="21" fillId="2" borderId="12" xfId="0" applyNumberFormat="1" applyFont="1" applyFill="1" applyBorder="1" applyProtection="1">
      <protection hidden="1"/>
    </xf>
    <xf numFmtId="164" fontId="21" fillId="0" borderId="2" xfId="0" applyFont="1" applyFill="1" applyBorder="1" applyAlignment="1" applyProtection="1">
      <alignment horizontal="left"/>
    </xf>
    <xf numFmtId="164" fontId="21" fillId="0" borderId="2" xfId="0" applyFont="1" applyFill="1" applyBorder="1"/>
    <xf numFmtId="10" fontId="21" fillId="0" borderId="2" xfId="0" applyNumberFormat="1" applyFont="1" applyFill="1" applyBorder="1" applyProtection="1">
      <protection locked="0"/>
    </xf>
    <xf numFmtId="164" fontId="28" fillId="0" borderId="0" xfId="0" quotePrefix="1" applyFont="1" applyBorder="1"/>
    <xf numFmtId="164" fontId="28" fillId="0" borderId="43" xfId="0" quotePrefix="1" applyFont="1" applyBorder="1" applyAlignment="1">
      <alignment vertical="center"/>
    </xf>
    <xf numFmtId="164" fontId="3" fillId="0" borderId="43" xfId="0" applyFont="1" applyBorder="1"/>
    <xf numFmtId="164" fontId="28" fillId="0" borderId="0" xfId="0" quotePrefix="1" applyFont="1"/>
    <xf numFmtId="164" fontId="29" fillId="0" borderId="0" xfId="0" applyFont="1"/>
    <xf numFmtId="164" fontId="28" fillId="0" borderId="0" xfId="0" applyFont="1"/>
    <xf numFmtId="164" fontId="16" fillId="4" borderId="4" xfId="0" applyFont="1" applyFill="1" applyBorder="1" applyAlignment="1" applyProtection="1">
      <alignment horizontal="centerContinuous"/>
      <protection locked="0"/>
    </xf>
    <xf numFmtId="164" fontId="16" fillId="4" borderId="9" xfId="0" applyFont="1" applyFill="1" applyBorder="1" applyAlignment="1" applyProtection="1">
      <alignment horizontal="centerContinuous"/>
      <protection locked="0"/>
    </xf>
    <xf numFmtId="164" fontId="16" fillId="4" borderId="10" xfId="0" applyFont="1" applyFill="1" applyBorder="1" applyAlignment="1" applyProtection="1">
      <alignment horizontal="centerContinuous"/>
      <protection locked="0"/>
    </xf>
    <xf numFmtId="164" fontId="8" fillId="2" borderId="44" xfId="0" applyFont="1" applyFill="1" applyBorder="1" applyAlignment="1">
      <alignment horizontal="centerContinuous"/>
    </xf>
    <xf numFmtId="164" fontId="8" fillId="2" borderId="45" xfId="0" applyFont="1" applyFill="1" applyBorder="1" applyAlignment="1">
      <alignment horizontal="centerContinuous"/>
    </xf>
    <xf numFmtId="164" fontId="8" fillId="2" borderId="46" xfId="0" applyFont="1" applyFill="1" applyBorder="1" applyAlignment="1">
      <alignment horizontal="centerContinuous"/>
    </xf>
    <xf numFmtId="164" fontId="8" fillId="2" borderId="36" xfId="0" applyFont="1" applyFill="1" applyBorder="1" applyAlignment="1">
      <alignment horizontal="centerContinuous"/>
    </xf>
    <xf numFmtId="164" fontId="8" fillId="2" borderId="47" xfId="0" applyFont="1" applyFill="1" applyBorder="1" applyAlignment="1">
      <alignment horizontal="centerContinuous"/>
    </xf>
    <xf numFmtId="164" fontId="8" fillId="2" borderId="48" xfId="0" applyFont="1" applyFill="1" applyBorder="1" applyAlignment="1">
      <alignment horizontal="centerContinuous"/>
    </xf>
    <xf numFmtId="164" fontId="8" fillId="2" borderId="49" xfId="0" applyFont="1" applyFill="1" applyBorder="1" applyAlignment="1" applyProtection="1">
      <alignment horizontal="centerContinuous"/>
    </xf>
    <xf numFmtId="164" fontId="8" fillId="2" borderId="47" xfId="0" applyFont="1" applyFill="1" applyBorder="1" applyAlignment="1" applyProtection="1">
      <alignment horizontal="centerContinuous"/>
    </xf>
    <xf numFmtId="164" fontId="8" fillId="2" borderId="50" xfId="0" applyFont="1" applyFill="1" applyBorder="1" applyAlignment="1" applyProtection="1">
      <alignment horizontal="centerContinuous"/>
    </xf>
    <xf numFmtId="164" fontId="8" fillId="2" borderId="36" xfId="0" applyFont="1" applyFill="1" applyBorder="1" applyAlignment="1" applyProtection="1">
      <alignment horizontal="centerContinuous"/>
    </xf>
    <xf numFmtId="164" fontId="8" fillId="2" borderId="48" xfId="0" applyFont="1" applyFill="1" applyBorder="1" applyAlignment="1" applyProtection="1">
      <alignment horizontal="centerContinuous"/>
    </xf>
    <xf numFmtId="164" fontId="16" fillId="2" borderId="36" xfId="0" applyFont="1" applyFill="1" applyBorder="1" applyAlignment="1">
      <alignment horizontal="centerContinuous"/>
    </xf>
    <xf numFmtId="164" fontId="16" fillId="2" borderId="47" xfId="0" applyFont="1" applyFill="1" applyBorder="1" applyAlignment="1">
      <alignment horizontal="centerContinuous"/>
    </xf>
    <xf numFmtId="164" fontId="16" fillId="2" borderId="48" xfId="0" applyFont="1" applyFill="1" applyBorder="1" applyAlignment="1">
      <alignment horizontal="centerContinuous"/>
    </xf>
    <xf numFmtId="3" fontId="8" fillId="2" borderId="47" xfId="0" applyNumberFormat="1" applyFont="1" applyFill="1" applyBorder="1" applyAlignment="1">
      <alignment horizontal="centerContinuous"/>
    </xf>
    <xf numFmtId="3" fontId="8" fillId="2" borderId="50" xfId="0" applyNumberFormat="1" applyFont="1" applyFill="1" applyBorder="1" applyAlignment="1">
      <alignment horizontal="centerContinuous"/>
    </xf>
    <xf numFmtId="3" fontId="8" fillId="2" borderId="4" xfId="0" applyNumberFormat="1" applyFont="1" applyFill="1" applyBorder="1" applyAlignment="1">
      <alignment horizontal="centerContinuous"/>
    </xf>
    <xf numFmtId="3" fontId="8" fillId="2" borderId="9" xfId="0" applyNumberFormat="1" applyFont="1" applyFill="1" applyBorder="1" applyAlignment="1">
      <alignment horizontal="centerContinuous"/>
    </xf>
    <xf numFmtId="3" fontId="8" fillId="2" borderId="10" xfId="0" applyNumberFormat="1" applyFont="1" applyFill="1" applyBorder="1" applyAlignment="1">
      <alignment horizontal="centerContinuous"/>
    </xf>
    <xf numFmtId="164" fontId="25" fillId="0" borderId="5" xfId="0" applyFont="1" applyBorder="1" applyAlignment="1">
      <alignment horizontal="centerContinuous" vertical="center"/>
    </xf>
    <xf numFmtId="164" fontId="25" fillId="0" borderId="19" xfId="0" applyFont="1" applyBorder="1" applyAlignment="1">
      <alignment horizontal="centerContinuous" vertical="center"/>
    </xf>
    <xf numFmtId="164" fontId="25" fillId="0" borderId="20" xfId="0" applyFont="1" applyBorder="1" applyAlignment="1">
      <alignment horizontal="centerContinuous" vertical="center"/>
    </xf>
    <xf numFmtId="164" fontId="0" fillId="0" borderId="6" xfId="0" applyBorder="1" applyAlignment="1">
      <alignment horizontal="centerContinuous" vertical="center"/>
    </xf>
    <xf numFmtId="164" fontId="0" fillId="0" borderId="22" xfId="0" applyBorder="1" applyAlignment="1">
      <alignment horizontal="centerContinuous" vertical="center"/>
    </xf>
    <xf numFmtId="164" fontId="0" fillId="0" borderId="23" xfId="0" applyBorder="1" applyAlignment="1">
      <alignment horizontal="centerContinuous" vertical="center"/>
    </xf>
    <xf numFmtId="164" fontId="25" fillId="0" borderId="51" xfId="0" applyFont="1" applyBorder="1" applyAlignment="1">
      <alignment horizontal="centerContinuous"/>
    </xf>
    <xf numFmtId="164" fontId="25" fillId="0" borderId="52" xfId="0" applyFont="1" applyBorder="1" applyAlignment="1">
      <alignment horizontal="centerContinuous"/>
    </xf>
    <xf numFmtId="164" fontId="24" fillId="0" borderId="0" xfId="0" applyFont="1" applyAlignment="1">
      <alignment horizontal="justify" vertical="center" wrapText="1"/>
    </xf>
    <xf numFmtId="164" fontId="8" fillId="2" borderId="44" xfId="0" applyFont="1" applyFill="1" applyBorder="1" applyAlignment="1" applyProtection="1">
      <alignment horizontal="centerContinuous"/>
    </xf>
    <xf numFmtId="164" fontId="8" fillId="2" borderId="45" xfId="0" applyFont="1" applyFill="1" applyBorder="1" applyAlignment="1" applyProtection="1">
      <alignment horizontal="centerContinuous"/>
    </xf>
    <xf numFmtId="164" fontId="8" fillId="2" borderId="46" xfId="0" applyFont="1" applyFill="1" applyBorder="1" applyAlignment="1" applyProtection="1">
      <alignment horizontal="centerContinuous"/>
    </xf>
    <xf numFmtId="164" fontId="8" fillId="2" borderId="11" xfId="0" applyFont="1" applyFill="1" applyBorder="1" applyAlignment="1" applyProtection="1">
      <alignment horizontal="centerContinuous"/>
    </xf>
    <xf numFmtId="164" fontId="8" fillId="2" borderId="43" xfId="0" applyFont="1" applyFill="1" applyBorder="1" applyAlignment="1" applyProtection="1">
      <alignment horizontal="centerContinuous"/>
    </xf>
    <xf numFmtId="164" fontId="8" fillId="2" borderId="53" xfId="0" applyFont="1" applyFill="1" applyBorder="1" applyAlignment="1" applyProtection="1">
      <alignment horizontal="centerContinuous"/>
    </xf>
    <xf numFmtId="164" fontId="8" fillId="2" borderId="54" xfId="0" applyFont="1" applyFill="1" applyBorder="1" applyAlignment="1" applyProtection="1">
      <alignment horizontal="centerContinuous"/>
    </xf>
    <xf numFmtId="164" fontId="8" fillId="2" borderId="55" xfId="0" applyFont="1" applyFill="1" applyBorder="1" applyAlignment="1" applyProtection="1">
      <alignment horizontal="centerContinuous"/>
    </xf>
    <xf numFmtId="3" fontId="6" fillId="9" borderId="24" xfId="0" applyNumberFormat="1" applyFont="1" applyFill="1" applyBorder="1" applyProtection="1">
      <protection locked="0"/>
    </xf>
    <xf numFmtId="9" fontId="10" fillId="9" borderId="2" xfId="1" applyFont="1" applyFill="1" applyBorder="1" applyAlignment="1" applyProtection="1">
      <alignment horizontal="right"/>
      <protection locked="0"/>
    </xf>
    <xf numFmtId="164" fontId="6" fillId="2" borderId="32" xfId="0" applyFont="1" applyFill="1" applyBorder="1"/>
    <xf numFmtId="164" fontId="6" fillId="5" borderId="32" xfId="0" applyFont="1" applyFill="1" applyBorder="1"/>
    <xf numFmtId="3" fontId="6" fillId="2" borderId="32" xfId="0" applyNumberFormat="1" applyFont="1" applyFill="1" applyBorder="1"/>
    <xf numFmtId="164" fontId="10" fillId="11" borderId="2" xfId="0" applyFont="1" applyFill="1" applyBorder="1" applyProtection="1">
      <protection locked="0"/>
    </xf>
    <xf numFmtId="10" fontId="10" fillId="11" borderId="2" xfId="0" applyNumberFormat="1" applyFont="1" applyFill="1" applyBorder="1" applyProtection="1">
      <protection locked="0"/>
    </xf>
    <xf numFmtId="164" fontId="30" fillId="0" borderId="0" xfId="0" applyFont="1"/>
    <xf numFmtId="164" fontId="10" fillId="11" borderId="2" xfId="0" applyFont="1" applyFill="1" applyBorder="1" applyAlignment="1" applyProtection="1">
      <alignment horizontal="left"/>
      <protection locked="0"/>
    </xf>
    <xf numFmtId="3" fontId="10" fillId="11" borderId="2" xfId="0" applyNumberFormat="1" applyFont="1" applyFill="1" applyBorder="1" applyProtection="1">
      <protection locked="0"/>
    </xf>
    <xf numFmtId="10" fontId="23" fillId="11" borderId="2" xfId="1" applyNumberFormat="1" applyFont="1" applyFill="1" applyBorder="1" applyProtection="1">
      <protection locked="0"/>
    </xf>
    <xf numFmtId="0" fontId="20" fillId="11" borderId="2" xfId="0" applyNumberFormat="1" applyFont="1" applyFill="1" applyBorder="1" applyProtection="1">
      <protection locked="0"/>
    </xf>
    <xf numFmtId="9" fontId="10" fillId="11" borderId="2" xfId="1" applyFont="1" applyFill="1" applyBorder="1" applyProtection="1">
      <protection locked="0"/>
    </xf>
    <xf numFmtId="3" fontId="16" fillId="2" borderId="2" xfId="0" applyNumberFormat="1" applyFont="1" applyFill="1" applyBorder="1" applyAlignment="1" applyProtection="1">
      <alignment horizontal="center"/>
      <protection locked="0"/>
    </xf>
    <xf numFmtId="164" fontId="6" fillId="11" borderId="2" xfId="0" applyFont="1" applyFill="1" applyBorder="1" applyProtection="1">
      <protection locked="0"/>
    </xf>
    <xf numFmtId="9" fontId="10" fillId="11" borderId="2" xfId="1" applyFont="1" applyFill="1" applyBorder="1" applyAlignment="1" applyProtection="1">
      <alignment horizontal="right"/>
      <protection locked="0"/>
    </xf>
    <xf numFmtId="164" fontId="9" fillId="11" borderId="2" xfId="0" applyFont="1" applyFill="1" applyBorder="1" applyProtection="1">
      <protection locked="0"/>
    </xf>
    <xf numFmtId="3" fontId="6" fillId="11" borderId="2" xfId="0" applyNumberFormat="1" applyFont="1" applyFill="1" applyBorder="1" applyProtection="1">
      <protection locked="0"/>
    </xf>
    <xf numFmtId="3" fontId="6" fillId="11" borderId="12" xfId="0" applyNumberFormat="1" applyFont="1" applyFill="1" applyBorder="1" applyProtection="1">
      <protection locked="0"/>
    </xf>
    <xf numFmtId="10" fontId="10" fillId="11" borderId="24" xfId="0" applyNumberFormat="1" applyFont="1" applyFill="1" applyBorder="1" applyProtection="1">
      <protection locked="0"/>
    </xf>
    <xf numFmtId="10" fontId="10" fillId="11" borderId="28" xfId="0" applyNumberFormat="1" applyFont="1" applyFill="1" applyBorder="1" applyProtection="1">
      <protection locked="0"/>
    </xf>
    <xf numFmtId="164" fontId="20" fillId="11" borderId="2" xfId="0" applyFont="1" applyFill="1" applyBorder="1" applyAlignment="1" applyProtection="1">
      <alignment horizontal="left"/>
      <protection locked="0"/>
    </xf>
    <xf numFmtId="3" fontId="10" fillId="11" borderId="21" xfId="0" applyNumberFormat="1" applyFont="1" applyFill="1" applyBorder="1" applyProtection="1">
      <protection locked="0"/>
    </xf>
    <xf numFmtId="3" fontId="23" fillId="11" borderId="2" xfId="0" applyNumberFormat="1" applyFont="1" applyFill="1" applyBorder="1" applyProtection="1">
      <protection locked="0"/>
    </xf>
    <xf numFmtId="164" fontId="31" fillId="0" borderId="0" xfId="0" applyFont="1"/>
    <xf numFmtId="164" fontId="32" fillId="0" borderId="0" xfId="0" applyFont="1"/>
    <xf numFmtId="164" fontId="33" fillId="0" borderId="0" xfId="0" applyFont="1"/>
    <xf numFmtId="164" fontId="34" fillId="0" borderId="0" xfId="0" applyFont="1"/>
    <xf numFmtId="164" fontId="35" fillId="0" borderId="0" xfId="0" applyFont="1"/>
    <xf numFmtId="164" fontId="36" fillId="0" borderId="0" xfId="0" applyFont="1"/>
    <xf numFmtId="164" fontId="37" fillId="0" borderId="0" xfId="0" applyFont="1"/>
    <xf numFmtId="164" fontId="37" fillId="0" borderId="56" xfId="0" applyFont="1" applyBorder="1" applyAlignment="1">
      <alignment horizontal="centerContinuous"/>
    </xf>
    <xf numFmtId="164" fontId="37" fillId="0" borderId="57" xfId="0" applyFont="1" applyBorder="1" applyAlignment="1">
      <alignment horizontal="centerContinuous"/>
    </xf>
    <xf numFmtId="164" fontId="33" fillId="0" borderId="56" xfId="0" quotePrefix="1" applyFont="1" applyBorder="1" applyAlignment="1">
      <alignment horizontal="centerContinuous"/>
    </xf>
    <xf numFmtId="164" fontId="33" fillId="0" borderId="57" xfId="0" quotePrefix="1" applyFont="1" applyBorder="1" applyAlignment="1">
      <alignment horizontal="centerContinuous"/>
    </xf>
    <xf numFmtId="164" fontId="33" fillId="0" borderId="56" xfId="0" applyFont="1" applyBorder="1" applyAlignment="1">
      <alignment horizontal="centerContinuous"/>
    </xf>
    <xf numFmtId="164" fontId="33" fillId="0" borderId="43" xfId="0" applyFont="1" applyBorder="1" applyAlignment="1">
      <alignment horizontal="centerContinuous"/>
    </xf>
    <xf numFmtId="164" fontId="33" fillId="0" borderId="57" xfId="0" applyFont="1" applyBorder="1" applyAlignment="1">
      <alignment horizontal="centerContinuous"/>
    </xf>
    <xf numFmtId="164" fontId="0" fillId="0" borderId="56" xfId="0" applyBorder="1" applyAlignment="1">
      <alignment horizontal="centerContinuous"/>
    </xf>
    <xf numFmtId="164" fontId="0" fillId="0" borderId="57" xfId="0" applyBorder="1" applyAlignment="1">
      <alignment horizontal="centerContinuous"/>
    </xf>
    <xf numFmtId="164" fontId="34" fillId="0" borderId="58" xfId="0" applyFont="1" applyBorder="1" applyAlignment="1">
      <alignment horizontal="centerContinuous" vertical="center" wrapText="1"/>
    </xf>
    <xf numFmtId="164" fontId="34" fillId="0" borderId="34" xfId="0" applyFont="1" applyBorder="1" applyAlignment="1">
      <alignment horizontal="centerContinuous" vertical="center" wrapText="1"/>
    </xf>
    <xf numFmtId="164" fontId="34" fillId="0" borderId="59" xfId="0" applyFont="1" applyBorder="1" applyAlignment="1">
      <alignment horizontal="centerContinuous" vertical="center" wrapText="1"/>
    </xf>
    <xf numFmtId="164" fontId="38" fillId="0" borderId="56" xfId="0" applyFont="1" applyBorder="1" applyAlignment="1">
      <alignment horizontal="centerContinuous"/>
    </xf>
    <xf numFmtId="164" fontId="38" fillId="0" borderId="57" xfId="0" applyFont="1" applyBorder="1" applyAlignment="1">
      <alignment horizontal="centerContinuous"/>
    </xf>
    <xf numFmtId="164" fontId="7" fillId="2" borderId="5" xfId="0" applyFont="1" applyFill="1" applyBorder="1" applyAlignment="1">
      <alignment horizontal="centerContinuous" vertical="center" wrapText="1"/>
    </xf>
    <xf numFmtId="164" fontId="7" fillId="2" borderId="19" xfId="0" applyFont="1" applyFill="1" applyBorder="1" applyAlignment="1">
      <alignment horizontal="centerContinuous" vertical="center" wrapText="1"/>
    </xf>
    <xf numFmtId="164" fontId="7" fillId="2" borderId="20" xfId="0" applyFont="1" applyFill="1" applyBorder="1" applyAlignment="1">
      <alignment horizontal="centerContinuous" vertical="center" wrapText="1"/>
    </xf>
    <xf numFmtId="164" fontId="7" fillId="2" borderId="7" xfId="0" applyFont="1" applyFill="1" applyBorder="1" applyAlignment="1">
      <alignment horizontal="centerContinuous" vertical="center" wrapText="1"/>
    </xf>
    <xf numFmtId="164" fontId="7" fillId="2" borderId="0" xfId="0" applyFont="1" applyFill="1" applyBorder="1" applyAlignment="1">
      <alignment horizontal="centerContinuous" vertical="center" wrapText="1"/>
    </xf>
    <xf numFmtId="164" fontId="7" fillId="2" borderId="21" xfId="0" applyFont="1" applyFill="1" applyBorder="1" applyAlignment="1">
      <alignment horizontal="centerContinuous" vertical="center" wrapText="1"/>
    </xf>
    <xf numFmtId="164" fontId="7" fillId="2" borderId="6" xfId="0" applyFont="1" applyFill="1" applyBorder="1" applyAlignment="1">
      <alignment horizontal="centerContinuous" vertical="center" wrapText="1"/>
    </xf>
    <xf numFmtId="164" fontId="7" fillId="2" borderId="22" xfId="0" applyFont="1" applyFill="1" applyBorder="1" applyAlignment="1">
      <alignment horizontal="centerContinuous" vertical="center" wrapText="1"/>
    </xf>
    <xf numFmtId="164" fontId="7" fillId="2" borderId="23" xfId="0" applyFont="1" applyFill="1" applyBorder="1" applyAlignment="1">
      <alignment horizontal="centerContinuous" vertical="center" wrapText="1"/>
    </xf>
    <xf numFmtId="10" fontId="10" fillId="11" borderId="2" xfId="1" applyNumberFormat="1" applyFont="1" applyFill="1" applyBorder="1" applyProtection="1">
      <protection locked="0"/>
    </xf>
    <xf numFmtId="164" fontId="47" fillId="7" borderId="5" xfId="0" applyFont="1" applyFill="1" applyBorder="1" applyAlignment="1" applyProtection="1">
      <alignment horizontal="left"/>
      <protection locked="0"/>
    </xf>
    <xf numFmtId="164" fontId="9" fillId="6" borderId="7" xfId="0" applyFont="1" applyFill="1" applyBorder="1" applyAlignment="1" applyProtection="1">
      <alignment horizontal="left"/>
      <protection locked="0"/>
    </xf>
    <xf numFmtId="164" fontId="16" fillId="6" borderId="6" xfId="0" applyFont="1" applyFill="1" applyBorder="1" applyAlignment="1" applyProtection="1">
      <alignment horizontal="left"/>
      <protection locked="0"/>
    </xf>
    <xf numFmtId="3" fontId="21" fillId="2" borderId="2" xfId="0" applyNumberFormat="1" applyFont="1" applyFill="1" applyBorder="1" applyProtection="1"/>
    <xf numFmtId="3" fontId="22" fillId="2" borderId="2" xfId="0" applyNumberFormat="1" applyFont="1" applyFill="1" applyBorder="1" applyProtection="1"/>
    <xf numFmtId="3" fontId="6" fillId="2" borderId="8" xfId="0" applyNumberFormat="1" applyFont="1" applyFill="1" applyBorder="1" applyProtection="1"/>
    <xf numFmtId="164" fontId="0" fillId="0" borderId="47" xfId="0" applyBorder="1"/>
    <xf numFmtId="3" fontId="6" fillId="0" borderId="2" xfId="0" applyNumberFormat="1" applyFont="1" applyFill="1" applyBorder="1" applyProtection="1"/>
    <xf numFmtId="164" fontId="0" fillId="0" borderId="56" xfId="0" applyBorder="1" applyAlignment="1">
      <alignment horizontal="center"/>
    </xf>
    <xf numFmtId="164" fontId="0" fillId="0" borderId="57" xfId="0" applyBorder="1" applyAlignment="1">
      <alignment horizontal="center"/>
    </xf>
    <xf numFmtId="164" fontId="37" fillId="0" borderId="56" xfId="0" applyFont="1" applyBorder="1" applyAlignment="1">
      <alignment horizontal="left" vertical="center" wrapText="1"/>
    </xf>
    <xf numFmtId="164" fontId="37" fillId="0" borderId="43" xfId="0" applyFont="1" applyBorder="1" applyAlignment="1">
      <alignment horizontal="left" vertical="center" wrapText="1"/>
    </xf>
    <xf numFmtId="164" fontId="37" fillId="0" borderId="57" xfId="0" applyFont="1" applyBorder="1" applyAlignment="1">
      <alignment horizontal="left" vertical="center" wrapText="1"/>
    </xf>
    <xf numFmtId="164" fontId="0" fillId="0" borderId="60" xfId="0" applyBorder="1" applyAlignment="1">
      <alignment horizontal="left"/>
    </xf>
    <xf numFmtId="164" fontId="0" fillId="0" borderId="0" xfId="0" applyBorder="1" applyAlignment="1">
      <alignment horizontal="left"/>
    </xf>
    <xf numFmtId="164" fontId="0" fillId="0" borderId="61" xfId="0" applyBorder="1" applyAlignment="1">
      <alignment horizontal="left"/>
    </xf>
    <xf numFmtId="164" fontId="0" fillId="0" borderId="58" xfId="0" applyBorder="1" applyAlignment="1">
      <alignment horizontal="center"/>
    </xf>
    <xf numFmtId="164" fontId="0" fillId="0" borderId="34" xfId="0" applyBorder="1" applyAlignment="1">
      <alignment horizontal="center"/>
    </xf>
    <xf numFmtId="164" fontId="0" fillId="0" borderId="59" xfId="0" applyBorder="1" applyAlignment="1">
      <alignment horizontal="center"/>
    </xf>
    <xf numFmtId="164" fontId="0" fillId="0" borderId="60" xfId="0" applyBorder="1" applyAlignment="1">
      <alignment horizontal="center"/>
    </xf>
    <xf numFmtId="164" fontId="0" fillId="0" borderId="0" xfId="0" applyBorder="1" applyAlignment="1">
      <alignment horizontal="center"/>
    </xf>
    <xf numFmtId="164" fontId="0" fillId="0" borderId="61" xfId="0" applyBorder="1" applyAlignment="1">
      <alignment horizontal="center"/>
    </xf>
    <xf numFmtId="164" fontId="0" fillId="0" borderId="49" xfId="0" applyBorder="1" applyAlignment="1">
      <alignment horizontal="center"/>
    </xf>
    <xf numFmtId="164" fontId="0" fillId="0" borderId="47" xfId="0" applyBorder="1" applyAlignment="1">
      <alignment horizontal="center"/>
    </xf>
    <xf numFmtId="164" fontId="0" fillId="0" borderId="50" xfId="0" applyBorder="1" applyAlignment="1">
      <alignment horizontal="center"/>
    </xf>
    <xf numFmtId="164" fontId="33" fillId="0" borderId="56" xfId="0" quotePrefix="1" applyFont="1" applyBorder="1" applyAlignment="1">
      <alignment horizontal="center"/>
    </xf>
    <xf numFmtId="164" fontId="33" fillId="0" borderId="57" xfId="0" quotePrefix="1" applyFont="1" applyBorder="1" applyAlignment="1">
      <alignment horizontal="center"/>
    </xf>
    <xf numFmtId="164" fontId="0" fillId="0" borderId="49" xfId="0" applyBorder="1" applyAlignment="1">
      <alignment horizontal="left"/>
    </xf>
    <xf numFmtId="164" fontId="0" fillId="0" borderId="47" xfId="0" applyBorder="1" applyAlignment="1">
      <alignment horizontal="left"/>
    </xf>
    <xf numFmtId="164" fontId="0" fillId="0" borderId="50" xfId="0" applyBorder="1" applyAlignment="1">
      <alignment horizontal="left"/>
    </xf>
    <xf numFmtId="164" fontId="37" fillId="0" borderId="56" xfId="0" applyFont="1" applyBorder="1" applyAlignment="1">
      <alignment horizontal="center" wrapText="1"/>
    </xf>
    <xf numFmtId="164" fontId="37" fillId="0" borderId="43" xfId="0" applyFont="1" applyBorder="1" applyAlignment="1">
      <alignment horizontal="center" wrapText="1"/>
    </xf>
    <xf numFmtId="164" fontId="37" fillId="0" borderId="57" xfId="0" applyFont="1" applyBorder="1" applyAlignment="1">
      <alignment horizontal="center" wrapText="1"/>
    </xf>
    <xf numFmtId="164" fontId="0" fillId="0" borderId="58" xfId="0" applyBorder="1" applyAlignment="1">
      <alignment horizontal="left"/>
    </xf>
    <xf numFmtId="164" fontId="0" fillId="0" borderId="34" xfId="0" applyBorder="1" applyAlignment="1">
      <alignment horizontal="left"/>
    </xf>
    <xf numFmtId="164" fontId="0" fillId="0" borderId="59" xfId="0" applyBorder="1" applyAlignment="1">
      <alignment horizontal="left"/>
    </xf>
  </cellXfs>
  <cellStyles count="2">
    <cellStyle name="Normal" xfId="0" builtinId="0"/>
    <cellStyle name="Percentagem" xfId="1"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609600</xdr:colOff>
      <xdr:row>9</xdr:row>
      <xdr:rowOff>0</xdr:rowOff>
    </xdr:from>
    <xdr:to>
      <xdr:col>6</xdr:col>
      <xdr:colOff>371475</xdr:colOff>
      <xdr:row>17</xdr:row>
      <xdr:rowOff>0</xdr:rowOff>
    </xdr:to>
    <xdr:sp macro="" textlink="">
      <xdr:nvSpPr>
        <xdr:cNvPr id="1029" name="Text Box 5"/>
        <xdr:cNvSpPr txBox="1">
          <a:spLocks noChangeArrowheads="1"/>
        </xdr:cNvSpPr>
      </xdr:nvSpPr>
      <xdr:spPr bwMode="auto">
        <a:xfrm>
          <a:off x="609600" y="1714500"/>
          <a:ext cx="4333875" cy="1524000"/>
        </a:xfrm>
        <a:prstGeom prst="rect">
          <a:avLst/>
        </a:prstGeom>
        <a:solidFill>
          <a:srgbClr val="FFFFFF"/>
        </a:solidFill>
        <a:ln w="9525">
          <a:solidFill>
            <a:srgbClr val="000000"/>
          </a:solidFill>
          <a:miter lim="800000"/>
          <a:headEnd/>
          <a:tailEnd/>
        </a:ln>
      </xdr:spPr>
      <xdr:txBody>
        <a:bodyPr vertOverflow="clip" wrap="square" lIns="36576" tIns="22860" rIns="36576" bIns="0" anchor="t" upright="1"/>
        <a:lstStyle/>
        <a:p>
          <a:pPr algn="ctr" rtl="0">
            <a:defRPr sz="1000"/>
          </a:pPr>
          <a:endParaRPr lang="pt-PT" sz="1200" b="0" i="0" u="none" strike="noStrike" baseline="0">
            <a:solidFill>
              <a:srgbClr val="000000"/>
            </a:solidFill>
            <a:latin typeface="Courier"/>
          </a:endParaRPr>
        </a:p>
        <a:p>
          <a:pPr algn="ctr" rtl="0">
            <a:defRPr sz="1000"/>
          </a:pPr>
          <a:r>
            <a:rPr lang="pt-PT" sz="1500" b="0" i="0" u="none" strike="noStrike" baseline="0">
              <a:solidFill>
                <a:srgbClr val="000000"/>
              </a:solidFill>
              <a:latin typeface="Courier"/>
            </a:rPr>
            <a:t>PLANO DE NEGÓCIOS</a:t>
          </a:r>
          <a:endParaRPr lang="pt-PT" sz="1200" b="0" i="0" u="none" strike="noStrike" baseline="0">
            <a:solidFill>
              <a:srgbClr val="000000"/>
            </a:solidFill>
            <a:latin typeface="Courier"/>
          </a:endParaRPr>
        </a:p>
        <a:p>
          <a:pPr algn="ctr" rtl="0">
            <a:defRPr sz="1000"/>
          </a:pPr>
          <a:endParaRPr lang="pt-PT" sz="1200" b="0" i="0" u="none" strike="noStrike" baseline="0">
            <a:solidFill>
              <a:srgbClr val="000000"/>
            </a:solidFill>
            <a:latin typeface="Courier"/>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152400</xdr:colOff>
      <xdr:row>27</xdr:row>
      <xdr:rowOff>76200</xdr:rowOff>
    </xdr:from>
    <xdr:to>
      <xdr:col>5</xdr:col>
      <xdr:colOff>638175</xdr:colOff>
      <xdr:row>33</xdr:row>
      <xdr:rowOff>190500</xdr:rowOff>
    </xdr:to>
    <xdr:sp macro="" textlink="">
      <xdr:nvSpPr>
        <xdr:cNvPr id="2049" name="Text 1"/>
        <xdr:cNvSpPr txBox="1">
          <a:spLocks noChangeArrowheads="1"/>
        </xdr:cNvSpPr>
      </xdr:nvSpPr>
      <xdr:spPr bwMode="auto">
        <a:xfrm>
          <a:off x="152400" y="6762750"/>
          <a:ext cx="5010150" cy="1600200"/>
        </a:xfrm>
        <a:prstGeom prst="rect">
          <a:avLst/>
        </a:prstGeom>
        <a:noFill/>
        <a:ln w="9525">
          <a:solidFill>
            <a:srgbClr val="000000"/>
          </a:solid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28575</xdr:colOff>
      <xdr:row>2</xdr:row>
      <xdr:rowOff>9525</xdr:rowOff>
    </xdr:from>
    <xdr:to>
      <xdr:col>6</xdr:col>
      <xdr:colOff>552450</xdr:colOff>
      <xdr:row>7</xdr:row>
      <xdr:rowOff>85725</xdr:rowOff>
    </xdr:to>
    <xdr:sp macro="" textlink="">
      <xdr:nvSpPr>
        <xdr:cNvPr id="3073" name="Text 1"/>
        <xdr:cNvSpPr txBox="1">
          <a:spLocks noChangeArrowheads="1"/>
        </xdr:cNvSpPr>
      </xdr:nvSpPr>
      <xdr:spPr bwMode="auto">
        <a:xfrm>
          <a:off x="28575" y="504825"/>
          <a:ext cx="5095875" cy="1314450"/>
        </a:xfrm>
        <a:prstGeom prst="rect">
          <a:avLst/>
        </a:prstGeom>
        <a:noFill/>
        <a:ln w="9525">
          <a:solidFill>
            <a:srgbClr val="000000"/>
          </a:solidFill>
          <a:miter lim="800000"/>
          <a:headEnd/>
          <a:tailEnd/>
        </a:ln>
      </xdr:spPr>
    </xdr:sp>
    <xdr:clientData/>
  </xdr:twoCellAnchor>
  <xdr:twoCellAnchor editAs="oneCell">
    <xdr:from>
      <xdr:col>0</xdr:col>
      <xdr:colOff>19050</xdr:colOff>
      <xdr:row>10</xdr:row>
      <xdr:rowOff>38100</xdr:rowOff>
    </xdr:from>
    <xdr:to>
      <xdr:col>6</xdr:col>
      <xdr:colOff>552450</xdr:colOff>
      <xdr:row>18</xdr:row>
      <xdr:rowOff>38100</xdr:rowOff>
    </xdr:to>
    <xdr:sp macro="" textlink="">
      <xdr:nvSpPr>
        <xdr:cNvPr id="3074" name="Text 2"/>
        <xdr:cNvSpPr txBox="1">
          <a:spLocks noChangeArrowheads="1"/>
        </xdr:cNvSpPr>
      </xdr:nvSpPr>
      <xdr:spPr bwMode="auto">
        <a:xfrm>
          <a:off x="19050" y="2514600"/>
          <a:ext cx="5105400" cy="1981200"/>
        </a:xfrm>
        <a:prstGeom prst="rect">
          <a:avLst/>
        </a:prstGeom>
        <a:noFill/>
        <a:ln w="9525">
          <a:solidFill>
            <a:srgbClr val="000000"/>
          </a:solidFill>
          <a:miter lim="800000"/>
          <a:headEnd/>
          <a:tailEnd/>
        </a:ln>
      </xdr:spPr>
    </xdr:sp>
    <xdr:clientData/>
  </xdr:twoCellAnchor>
  <xdr:twoCellAnchor editAs="oneCell">
    <xdr:from>
      <xdr:col>0</xdr:col>
      <xdr:colOff>19050</xdr:colOff>
      <xdr:row>20</xdr:row>
      <xdr:rowOff>66675</xdr:rowOff>
    </xdr:from>
    <xdr:to>
      <xdr:col>6</xdr:col>
      <xdr:colOff>581025</xdr:colOff>
      <xdr:row>26</xdr:row>
      <xdr:rowOff>228600</xdr:rowOff>
    </xdr:to>
    <xdr:sp macro="" textlink="">
      <xdr:nvSpPr>
        <xdr:cNvPr id="3075" name="Text 3"/>
        <xdr:cNvSpPr txBox="1">
          <a:spLocks noChangeArrowheads="1"/>
        </xdr:cNvSpPr>
      </xdr:nvSpPr>
      <xdr:spPr bwMode="auto">
        <a:xfrm>
          <a:off x="19050" y="5019675"/>
          <a:ext cx="5133975" cy="1647825"/>
        </a:xfrm>
        <a:prstGeom prst="rect">
          <a:avLst/>
        </a:prstGeom>
        <a:noFill/>
        <a:ln w="9525">
          <a:solidFill>
            <a:srgbClr val="000000"/>
          </a:solidFill>
          <a:miter lim="800000"/>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57150</xdr:colOff>
      <xdr:row>38</xdr:row>
      <xdr:rowOff>66675</xdr:rowOff>
    </xdr:from>
    <xdr:to>
      <xdr:col>6</xdr:col>
      <xdr:colOff>990600</xdr:colOff>
      <xdr:row>41</xdr:row>
      <xdr:rowOff>0</xdr:rowOff>
    </xdr:to>
    <xdr:sp macro="" textlink="">
      <xdr:nvSpPr>
        <xdr:cNvPr id="4097" name="Text 1"/>
        <xdr:cNvSpPr txBox="1">
          <a:spLocks noChangeArrowheads="1"/>
        </xdr:cNvSpPr>
      </xdr:nvSpPr>
      <xdr:spPr bwMode="auto">
        <a:xfrm>
          <a:off x="57150" y="8096250"/>
          <a:ext cx="5505450" cy="504825"/>
        </a:xfrm>
        <a:prstGeom prst="rect">
          <a:avLst/>
        </a:prstGeom>
        <a:noFill/>
        <a:ln w="9525">
          <a:solidFill>
            <a:srgbClr val="000000"/>
          </a:solidFill>
          <a:miter lim="800000"/>
          <a:headEnd/>
          <a:tailEnd/>
        </a:ln>
      </xdr:spPr>
    </xdr:sp>
    <xdr:clientData/>
  </xdr:twoCellAnchor>
  <xdr:twoCellAnchor editAs="oneCell">
    <xdr:from>
      <xdr:col>0</xdr:col>
      <xdr:colOff>66675</xdr:colOff>
      <xdr:row>14</xdr:row>
      <xdr:rowOff>9525</xdr:rowOff>
    </xdr:from>
    <xdr:to>
      <xdr:col>6</xdr:col>
      <xdr:colOff>1038225</xdr:colOff>
      <xdr:row>24</xdr:row>
      <xdr:rowOff>19050</xdr:rowOff>
    </xdr:to>
    <xdr:sp macro="" textlink="">
      <xdr:nvSpPr>
        <xdr:cNvPr id="4098" name="Text 2"/>
        <xdr:cNvSpPr txBox="1">
          <a:spLocks noChangeArrowheads="1"/>
        </xdr:cNvSpPr>
      </xdr:nvSpPr>
      <xdr:spPr bwMode="auto">
        <a:xfrm>
          <a:off x="66675" y="2676525"/>
          <a:ext cx="5543550" cy="1914525"/>
        </a:xfrm>
        <a:prstGeom prst="rect">
          <a:avLst/>
        </a:prstGeom>
        <a:noFill/>
        <a:ln w="9525">
          <a:solidFill>
            <a:srgbClr val="000000"/>
          </a:solidFill>
          <a:miter lim="800000"/>
          <a:headEnd/>
          <a:tailEnd/>
        </a:ln>
      </xdr:spPr>
    </xdr:sp>
    <xdr:clientData/>
  </xdr:twoCellAnchor>
  <xdr:twoCellAnchor editAs="oneCell">
    <xdr:from>
      <xdr:col>0</xdr:col>
      <xdr:colOff>38100</xdr:colOff>
      <xdr:row>34</xdr:row>
      <xdr:rowOff>47625</xdr:rowOff>
    </xdr:from>
    <xdr:to>
      <xdr:col>6</xdr:col>
      <xdr:colOff>971550</xdr:colOff>
      <xdr:row>36</xdr:row>
      <xdr:rowOff>781050</xdr:rowOff>
    </xdr:to>
    <xdr:sp macro="" textlink="">
      <xdr:nvSpPr>
        <xdr:cNvPr id="4099" name="Text 3"/>
        <xdr:cNvSpPr txBox="1">
          <a:spLocks noChangeArrowheads="1"/>
        </xdr:cNvSpPr>
      </xdr:nvSpPr>
      <xdr:spPr bwMode="auto">
        <a:xfrm>
          <a:off x="38100" y="6572250"/>
          <a:ext cx="5505450" cy="1114425"/>
        </a:xfrm>
        <a:prstGeom prst="rect">
          <a:avLst/>
        </a:prstGeom>
        <a:noFill/>
        <a:ln w="9525">
          <a:solidFill>
            <a:srgbClr val="000000"/>
          </a:solidFill>
          <a:miter lim="800000"/>
          <a:headEnd/>
          <a:tailEnd/>
        </a:ln>
      </xdr:spPr>
    </xdr:sp>
    <xdr:clientData/>
  </xdr:twoCellAnchor>
  <xdr:twoCellAnchor editAs="oneCell">
    <xdr:from>
      <xdr:col>0</xdr:col>
      <xdr:colOff>47625</xdr:colOff>
      <xdr:row>27</xdr:row>
      <xdr:rowOff>38100</xdr:rowOff>
    </xdr:from>
    <xdr:to>
      <xdr:col>6</xdr:col>
      <xdr:colOff>981075</xdr:colOff>
      <xdr:row>29</xdr:row>
      <xdr:rowOff>19050</xdr:rowOff>
    </xdr:to>
    <xdr:sp macro="" textlink="">
      <xdr:nvSpPr>
        <xdr:cNvPr id="4100" name="Text 4"/>
        <xdr:cNvSpPr txBox="1">
          <a:spLocks noChangeArrowheads="1"/>
        </xdr:cNvSpPr>
      </xdr:nvSpPr>
      <xdr:spPr bwMode="auto">
        <a:xfrm>
          <a:off x="47625" y="5334000"/>
          <a:ext cx="5505450" cy="495300"/>
        </a:xfrm>
        <a:prstGeom prst="rect">
          <a:avLst/>
        </a:prstGeom>
        <a:noFill/>
        <a:ln w="9525">
          <a:solidFill>
            <a:srgbClr val="000000"/>
          </a:solid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19050</xdr:colOff>
      <xdr:row>1</xdr:row>
      <xdr:rowOff>9525</xdr:rowOff>
    </xdr:from>
    <xdr:to>
      <xdr:col>6</xdr:col>
      <xdr:colOff>714375</xdr:colOff>
      <xdr:row>8</xdr:row>
      <xdr:rowOff>1866900</xdr:rowOff>
    </xdr:to>
    <xdr:sp macro="" textlink="">
      <xdr:nvSpPr>
        <xdr:cNvPr id="5121" name="Text 1"/>
        <xdr:cNvSpPr txBox="1">
          <a:spLocks noChangeArrowheads="1"/>
        </xdr:cNvSpPr>
      </xdr:nvSpPr>
      <xdr:spPr bwMode="auto">
        <a:xfrm>
          <a:off x="19050" y="200025"/>
          <a:ext cx="5267325" cy="3190875"/>
        </a:xfrm>
        <a:prstGeom prst="rect">
          <a:avLst/>
        </a:prstGeom>
        <a:noFill/>
        <a:ln w="9525">
          <a:solidFill>
            <a:srgbClr val="000000"/>
          </a:solidFill>
          <a:miter lim="800000"/>
          <a:headEnd/>
          <a:tailEnd/>
        </a:ln>
      </xdr:spPr>
    </xdr:sp>
    <xdr:clientData/>
  </xdr:twoCellAnchor>
  <xdr:twoCellAnchor editAs="oneCell">
    <xdr:from>
      <xdr:col>0</xdr:col>
      <xdr:colOff>47625</xdr:colOff>
      <xdr:row>10</xdr:row>
      <xdr:rowOff>19050</xdr:rowOff>
    </xdr:from>
    <xdr:to>
      <xdr:col>6</xdr:col>
      <xdr:colOff>695325</xdr:colOff>
      <xdr:row>31</xdr:row>
      <xdr:rowOff>9525</xdr:rowOff>
    </xdr:to>
    <xdr:sp macro="" textlink="">
      <xdr:nvSpPr>
        <xdr:cNvPr id="5122" name="Text 2"/>
        <xdr:cNvSpPr txBox="1">
          <a:spLocks noChangeArrowheads="1"/>
        </xdr:cNvSpPr>
      </xdr:nvSpPr>
      <xdr:spPr bwMode="auto">
        <a:xfrm>
          <a:off x="47625" y="3800475"/>
          <a:ext cx="5219700" cy="3990975"/>
        </a:xfrm>
        <a:prstGeom prst="rect">
          <a:avLst/>
        </a:prstGeom>
        <a:noFill/>
        <a:ln w="9525">
          <a:solidFill>
            <a:srgbClr val="000000"/>
          </a:solid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85725</xdr:colOff>
      <xdr:row>5</xdr:row>
      <xdr:rowOff>19050</xdr:rowOff>
    </xdr:from>
    <xdr:to>
      <xdr:col>6</xdr:col>
      <xdr:colOff>714375</xdr:colOff>
      <xdr:row>11</xdr:row>
      <xdr:rowOff>38100</xdr:rowOff>
    </xdr:to>
    <xdr:sp macro="" textlink="">
      <xdr:nvSpPr>
        <xdr:cNvPr id="6145" name="Text 1"/>
        <xdr:cNvSpPr txBox="1">
          <a:spLocks noChangeArrowheads="1"/>
        </xdr:cNvSpPr>
      </xdr:nvSpPr>
      <xdr:spPr bwMode="auto">
        <a:xfrm>
          <a:off x="85725" y="1257300"/>
          <a:ext cx="5200650" cy="1504950"/>
        </a:xfrm>
        <a:prstGeom prst="rect">
          <a:avLst/>
        </a:prstGeom>
        <a:noFill/>
        <a:ln w="9525">
          <a:solidFill>
            <a:srgbClr val="000000"/>
          </a:solidFill>
          <a:miter lim="800000"/>
          <a:headEnd/>
          <a:tailEnd/>
        </a:ln>
      </xdr:spPr>
    </xdr:sp>
    <xdr:clientData/>
  </xdr:twoCellAnchor>
  <xdr:twoCellAnchor editAs="oneCell">
    <xdr:from>
      <xdr:col>0</xdr:col>
      <xdr:colOff>66675</xdr:colOff>
      <xdr:row>12</xdr:row>
      <xdr:rowOff>38100</xdr:rowOff>
    </xdr:from>
    <xdr:to>
      <xdr:col>6</xdr:col>
      <xdr:colOff>695325</xdr:colOff>
      <xdr:row>17</xdr:row>
      <xdr:rowOff>219075</xdr:rowOff>
    </xdr:to>
    <xdr:sp macro="" textlink="">
      <xdr:nvSpPr>
        <xdr:cNvPr id="6146" name="Text 2"/>
        <xdr:cNvSpPr txBox="1">
          <a:spLocks noChangeArrowheads="1"/>
        </xdr:cNvSpPr>
      </xdr:nvSpPr>
      <xdr:spPr bwMode="auto">
        <a:xfrm>
          <a:off x="66675" y="3009900"/>
          <a:ext cx="5200650" cy="1419225"/>
        </a:xfrm>
        <a:prstGeom prst="rect">
          <a:avLst/>
        </a:prstGeom>
        <a:noFill/>
        <a:ln w="9525">
          <a:solidFill>
            <a:srgbClr val="000000"/>
          </a:solidFill>
          <a:miter lim="800000"/>
          <a:headEnd/>
          <a:tailEnd/>
        </a:ln>
      </xdr:spPr>
    </xdr:sp>
    <xdr:clientData/>
  </xdr:twoCellAnchor>
  <xdr:twoCellAnchor editAs="oneCell">
    <xdr:from>
      <xdr:col>0</xdr:col>
      <xdr:colOff>57150</xdr:colOff>
      <xdr:row>20</xdr:row>
      <xdr:rowOff>38100</xdr:rowOff>
    </xdr:from>
    <xdr:to>
      <xdr:col>6</xdr:col>
      <xdr:colOff>685800</xdr:colOff>
      <xdr:row>25</xdr:row>
      <xdr:rowOff>47625</xdr:rowOff>
    </xdr:to>
    <xdr:sp macro="" textlink="">
      <xdr:nvSpPr>
        <xdr:cNvPr id="6147" name="Text 3"/>
        <xdr:cNvSpPr txBox="1">
          <a:spLocks noChangeArrowheads="1"/>
        </xdr:cNvSpPr>
      </xdr:nvSpPr>
      <xdr:spPr bwMode="auto">
        <a:xfrm>
          <a:off x="57150" y="4991100"/>
          <a:ext cx="5200650" cy="1247775"/>
        </a:xfrm>
        <a:prstGeom prst="rect">
          <a:avLst/>
        </a:prstGeom>
        <a:noFill/>
        <a:ln w="9525">
          <a:solidFill>
            <a:srgbClr val="000000"/>
          </a:solidFill>
          <a:miter lim="800000"/>
          <a:headEnd/>
          <a:tailEnd/>
        </a:ln>
      </xdr:spPr>
    </xdr:sp>
    <xdr:clientData/>
  </xdr:twoCellAnchor>
  <xdr:twoCellAnchor editAs="oneCell">
    <xdr:from>
      <xdr:col>0</xdr:col>
      <xdr:colOff>38100</xdr:colOff>
      <xdr:row>26</xdr:row>
      <xdr:rowOff>47625</xdr:rowOff>
    </xdr:from>
    <xdr:to>
      <xdr:col>6</xdr:col>
      <xdr:colOff>666750</xdr:colOff>
      <xdr:row>32</xdr:row>
      <xdr:rowOff>123825</xdr:rowOff>
    </xdr:to>
    <xdr:sp macro="" textlink="">
      <xdr:nvSpPr>
        <xdr:cNvPr id="6148" name="Text 4"/>
        <xdr:cNvSpPr txBox="1">
          <a:spLocks noChangeArrowheads="1"/>
        </xdr:cNvSpPr>
      </xdr:nvSpPr>
      <xdr:spPr bwMode="auto">
        <a:xfrm>
          <a:off x="38100" y="6486525"/>
          <a:ext cx="5200650" cy="1562100"/>
        </a:xfrm>
        <a:prstGeom prst="rect">
          <a:avLst/>
        </a:prstGeom>
        <a:noFill/>
        <a:ln w="9525">
          <a:solidFill>
            <a:srgbClr val="000000"/>
          </a:solidFill>
          <a:miter lim="800000"/>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95250</xdr:colOff>
      <xdr:row>8</xdr:row>
      <xdr:rowOff>38100</xdr:rowOff>
    </xdr:from>
    <xdr:to>
      <xdr:col>6</xdr:col>
      <xdr:colOff>704850</xdr:colOff>
      <xdr:row>14</xdr:row>
      <xdr:rowOff>238125</xdr:rowOff>
    </xdr:to>
    <xdr:sp macro="" textlink="">
      <xdr:nvSpPr>
        <xdr:cNvPr id="7169" name="Text 1"/>
        <xdr:cNvSpPr txBox="1">
          <a:spLocks noChangeArrowheads="1"/>
        </xdr:cNvSpPr>
      </xdr:nvSpPr>
      <xdr:spPr bwMode="auto">
        <a:xfrm>
          <a:off x="95250" y="2019300"/>
          <a:ext cx="5181600" cy="1685925"/>
        </a:xfrm>
        <a:prstGeom prst="rect">
          <a:avLst/>
        </a:prstGeom>
        <a:noFill/>
        <a:ln w="9525">
          <a:solidFill>
            <a:srgbClr val="000000"/>
          </a:solidFill>
          <a:miter lim="800000"/>
          <a:headEnd/>
          <a:tailEnd/>
        </a:ln>
      </xdr:spPr>
    </xdr:sp>
    <xdr:clientData/>
  </xdr:twoCellAnchor>
  <xdr:twoCellAnchor editAs="oneCell">
    <xdr:from>
      <xdr:col>0</xdr:col>
      <xdr:colOff>66675</xdr:colOff>
      <xdr:row>16</xdr:row>
      <xdr:rowOff>38100</xdr:rowOff>
    </xdr:from>
    <xdr:to>
      <xdr:col>6</xdr:col>
      <xdr:colOff>676275</xdr:colOff>
      <xdr:row>22</xdr:row>
      <xdr:rowOff>238125</xdr:rowOff>
    </xdr:to>
    <xdr:sp macro="" textlink="">
      <xdr:nvSpPr>
        <xdr:cNvPr id="7170" name="Text 2"/>
        <xdr:cNvSpPr txBox="1">
          <a:spLocks noChangeArrowheads="1"/>
        </xdr:cNvSpPr>
      </xdr:nvSpPr>
      <xdr:spPr bwMode="auto">
        <a:xfrm>
          <a:off x="66675" y="4000500"/>
          <a:ext cx="5181600" cy="1685925"/>
        </a:xfrm>
        <a:prstGeom prst="rect">
          <a:avLst/>
        </a:prstGeom>
        <a:noFill/>
        <a:ln w="9525">
          <a:solidFill>
            <a:srgbClr val="000000"/>
          </a:solidFill>
          <a:miter lim="800000"/>
          <a:headEnd/>
          <a:tailEnd/>
        </a:ln>
      </xdr:spPr>
    </xdr:sp>
    <xdr:clientData/>
  </xdr:twoCellAnchor>
  <xdr:twoCellAnchor editAs="oneCell">
    <xdr:from>
      <xdr:col>0</xdr:col>
      <xdr:colOff>57150</xdr:colOff>
      <xdr:row>25</xdr:row>
      <xdr:rowOff>57150</xdr:rowOff>
    </xdr:from>
    <xdr:to>
      <xdr:col>6</xdr:col>
      <xdr:colOff>676275</xdr:colOff>
      <xdr:row>32</xdr:row>
      <xdr:rowOff>104775</xdr:rowOff>
    </xdr:to>
    <xdr:sp macro="" textlink="">
      <xdr:nvSpPr>
        <xdr:cNvPr id="7171" name="Text 3"/>
        <xdr:cNvSpPr txBox="1">
          <a:spLocks noChangeArrowheads="1"/>
        </xdr:cNvSpPr>
      </xdr:nvSpPr>
      <xdr:spPr bwMode="auto">
        <a:xfrm>
          <a:off x="57150" y="6248400"/>
          <a:ext cx="5191125" cy="1781175"/>
        </a:xfrm>
        <a:prstGeom prst="rect">
          <a:avLst/>
        </a:prstGeom>
        <a:noFill/>
        <a:ln w="9525">
          <a:solidFill>
            <a:srgbClr val="000000"/>
          </a:solidFill>
          <a:miter lim="800000"/>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47625</xdr:colOff>
      <xdr:row>2</xdr:row>
      <xdr:rowOff>66675</xdr:rowOff>
    </xdr:from>
    <xdr:to>
      <xdr:col>6</xdr:col>
      <xdr:colOff>752475</xdr:colOff>
      <xdr:row>14</xdr:row>
      <xdr:rowOff>47625</xdr:rowOff>
    </xdr:to>
    <xdr:sp macro="" textlink="">
      <xdr:nvSpPr>
        <xdr:cNvPr id="8193" name="Text 1"/>
        <xdr:cNvSpPr txBox="1">
          <a:spLocks noChangeArrowheads="1"/>
        </xdr:cNvSpPr>
      </xdr:nvSpPr>
      <xdr:spPr bwMode="auto">
        <a:xfrm>
          <a:off x="47625" y="561975"/>
          <a:ext cx="5276850" cy="2952750"/>
        </a:xfrm>
        <a:prstGeom prst="rect">
          <a:avLst/>
        </a:prstGeom>
        <a:noFill/>
        <a:ln w="9525">
          <a:solidFill>
            <a:srgbClr val="000000"/>
          </a:solidFill>
          <a:miter lim="800000"/>
          <a:headEnd/>
          <a:tailEnd/>
        </a:ln>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57150</xdr:colOff>
      <xdr:row>3</xdr:row>
      <xdr:rowOff>104775</xdr:rowOff>
    </xdr:from>
    <xdr:to>
      <xdr:col>6</xdr:col>
      <xdr:colOff>695325</xdr:colOff>
      <xdr:row>10</xdr:row>
      <xdr:rowOff>38100</xdr:rowOff>
    </xdr:to>
    <xdr:sp macro="" textlink="">
      <xdr:nvSpPr>
        <xdr:cNvPr id="9217" name="Text 1"/>
        <xdr:cNvSpPr txBox="1">
          <a:spLocks noChangeArrowheads="1"/>
        </xdr:cNvSpPr>
      </xdr:nvSpPr>
      <xdr:spPr bwMode="auto">
        <a:xfrm>
          <a:off x="57150" y="847725"/>
          <a:ext cx="5210175" cy="1666875"/>
        </a:xfrm>
        <a:prstGeom prst="rect">
          <a:avLst/>
        </a:prstGeom>
        <a:noFill/>
        <a:ln w="9525">
          <a:solidFill>
            <a:srgbClr val="000000"/>
          </a:solidFill>
          <a:miter lim="800000"/>
          <a:headEnd/>
          <a:tailEnd/>
        </a:ln>
      </xdr:spPr>
    </xdr:sp>
    <xdr:clientData/>
  </xdr:twoCellAnchor>
  <xdr:twoCellAnchor editAs="oneCell">
    <xdr:from>
      <xdr:col>0</xdr:col>
      <xdr:colOff>47625</xdr:colOff>
      <xdr:row>14</xdr:row>
      <xdr:rowOff>47625</xdr:rowOff>
    </xdr:from>
    <xdr:to>
      <xdr:col>6</xdr:col>
      <xdr:colOff>685800</xdr:colOff>
      <xdr:row>21</xdr:row>
      <xdr:rowOff>161925</xdr:rowOff>
    </xdr:to>
    <xdr:sp macro="" textlink="">
      <xdr:nvSpPr>
        <xdr:cNvPr id="9218" name="Text 2"/>
        <xdr:cNvSpPr txBox="1">
          <a:spLocks noChangeArrowheads="1"/>
        </xdr:cNvSpPr>
      </xdr:nvSpPr>
      <xdr:spPr bwMode="auto">
        <a:xfrm>
          <a:off x="47625" y="3514725"/>
          <a:ext cx="5210175" cy="1847850"/>
        </a:xfrm>
        <a:prstGeom prst="rect">
          <a:avLst/>
        </a:prstGeom>
        <a:noFill/>
        <a:ln w="9525">
          <a:solidFill>
            <a:srgbClr val="000000"/>
          </a:solidFill>
          <a:miter lim="800000"/>
          <a:headEnd/>
          <a:tailEnd/>
        </a:ln>
      </xdr:spPr>
    </xdr:sp>
    <xdr:clientData/>
  </xdr:twoCellAnchor>
  <xdr:twoCellAnchor editAs="oneCell">
    <xdr:from>
      <xdr:col>0</xdr:col>
      <xdr:colOff>57150</xdr:colOff>
      <xdr:row>25</xdr:row>
      <xdr:rowOff>19050</xdr:rowOff>
    </xdr:from>
    <xdr:to>
      <xdr:col>6</xdr:col>
      <xdr:colOff>695325</xdr:colOff>
      <xdr:row>32</xdr:row>
      <xdr:rowOff>133350</xdr:rowOff>
    </xdr:to>
    <xdr:sp macro="" textlink="">
      <xdr:nvSpPr>
        <xdr:cNvPr id="9219" name="Text 3"/>
        <xdr:cNvSpPr txBox="1">
          <a:spLocks noChangeArrowheads="1"/>
        </xdr:cNvSpPr>
      </xdr:nvSpPr>
      <xdr:spPr bwMode="auto">
        <a:xfrm>
          <a:off x="57150" y="6210300"/>
          <a:ext cx="5210175" cy="1847850"/>
        </a:xfrm>
        <a:prstGeom prst="rect">
          <a:avLst/>
        </a:prstGeom>
        <a:noFill/>
        <a:ln w="9525">
          <a:solidFill>
            <a:srgbClr val="000000"/>
          </a:solidFill>
          <a:miter lim="800000"/>
          <a:headEnd/>
          <a:tailEnd/>
        </a:ln>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47625</xdr:colOff>
      <xdr:row>3</xdr:row>
      <xdr:rowOff>19050</xdr:rowOff>
    </xdr:from>
    <xdr:to>
      <xdr:col>6</xdr:col>
      <xdr:colOff>695325</xdr:colOff>
      <xdr:row>9</xdr:row>
      <xdr:rowOff>57150</xdr:rowOff>
    </xdr:to>
    <xdr:sp macro="" textlink="">
      <xdr:nvSpPr>
        <xdr:cNvPr id="10241" name="Text 1"/>
        <xdr:cNvSpPr txBox="1">
          <a:spLocks noChangeArrowheads="1"/>
        </xdr:cNvSpPr>
      </xdr:nvSpPr>
      <xdr:spPr bwMode="auto">
        <a:xfrm>
          <a:off x="47625" y="762000"/>
          <a:ext cx="5219700" cy="1524000"/>
        </a:xfrm>
        <a:prstGeom prst="rect">
          <a:avLst/>
        </a:prstGeom>
        <a:noFill/>
        <a:ln w="9525">
          <a:solidFill>
            <a:srgbClr val="000000"/>
          </a:solidFill>
          <a:miter lim="800000"/>
          <a:headEnd/>
          <a:tailEnd/>
        </a:ln>
      </xdr:spPr>
    </xdr:sp>
    <xdr:clientData/>
  </xdr:twoCellAnchor>
  <xdr:twoCellAnchor editAs="oneCell">
    <xdr:from>
      <xdr:col>0</xdr:col>
      <xdr:colOff>47625</xdr:colOff>
      <xdr:row>11</xdr:row>
      <xdr:rowOff>28575</xdr:rowOff>
    </xdr:from>
    <xdr:to>
      <xdr:col>6</xdr:col>
      <xdr:colOff>695325</xdr:colOff>
      <xdr:row>17</xdr:row>
      <xdr:rowOff>66675</xdr:rowOff>
    </xdr:to>
    <xdr:sp macro="" textlink="">
      <xdr:nvSpPr>
        <xdr:cNvPr id="10242" name="Text 2"/>
        <xdr:cNvSpPr txBox="1">
          <a:spLocks noChangeArrowheads="1"/>
        </xdr:cNvSpPr>
      </xdr:nvSpPr>
      <xdr:spPr bwMode="auto">
        <a:xfrm>
          <a:off x="47625" y="2752725"/>
          <a:ext cx="5219700" cy="1524000"/>
        </a:xfrm>
        <a:prstGeom prst="rect">
          <a:avLst/>
        </a:prstGeom>
        <a:noFill/>
        <a:ln w="9525">
          <a:solidFill>
            <a:srgbClr val="000000"/>
          </a:solidFill>
          <a:miter lim="800000"/>
          <a:headEnd/>
          <a:tailEnd/>
        </a:ln>
      </xdr:spPr>
    </xdr:sp>
    <xdr:clientData/>
  </xdr:twoCellAnchor>
  <xdr:twoCellAnchor editAs="oneCell">
    <xdr:from>
      <xdr:col>0</xdr:col>
      <xdr:colOff>57150</xdr:colOff>
      <xdr:row>19</xdr:row>
      <xdr:rowOff>57150</xdr:rowOff>
    </xdr:from>
    <xdr:to>
      <xdr:col>6</xdr:col>
      <xdr:colOff>704850</xdr:colOff>
      <xdr:row>26</xdr:row>
      <xdr:rowOff>19050</xdr:rowOff>
    </xdr:to>
    <xdr:sp macro="" textlink="">
      <xdr:nvSpPr>
        <xdr:cNvPr id="10243" name="Text 3"/>
        <xdr:cNvSpPr txBox="1">
          <a:spLocks noChangeArrowheads="1"/>
        </xdr:cNvSpPr>
      </xdr:nvSpPr>
      <xdr:spPr bwMode="auto">
        <a:xfrm>
          <a:off x="57150" y="4762500"/>
          <a:ext cx="5219700" cy="1695450"/>
        </a:xfrm>
        <a:prstGeom prst="rect">
          <a:avLst/>
        </a:prstGeom>
        <a:noFill/>
        <a:ln w="9525">
          <a:solidFill>
            <a:srgbClr val="000000"/>
          </a:solidFill>
          <a:miter lim="800000"/>
          <a:headEnd/>
          <a:tailEnd/>
        </a:ln>
      </xdr:spPr>
    </xdr:sp>
    <xdr:clientData/>
  </xdr:twoCellAnchor>
  <xdr:twoCellAnchor editAs="oneCell">
    <xdr:from>
      <xdr:col>0</xdr:col>
      <xdr:colOff>47625</xdr:colOff>
      <xdr:row>29</xdr:row>
      <xdr:rowOff>19050</xdr:rowOff>
    </xdr:from>
    <xdr:to>
      <xdr:col>6</xdr:col>
      <xdr:colOff>695325</xdr:colOff>
      <xdr:row>34</xdr:row>
      <xdr:rowOff>161925</xdr:rowOff>
    </xdr:to>
    <xdr:sp macro="" textlink="">
      <xdr:nvSpPr>
        <xdr:cNvPr id="10244" name="Text 4"/>
        <xdr:cNvSpPr txBox="1">
          <a:spLocks noChangeArrowheads="1"/>
        </xdr:cNvSpPr>
      </xdr:nvSpPr>
      <xdr:spPr bwMode="auto">
        <a:xfrm>
          <a:off x="47625" y="7200900"/>
          <a:ext cx="5219700" cy="1381125"/>
        </a:xfrm>
        <a:prstGeom prst="rect">
          <a:avLst/>
        </a:prstGeom>
        <a:noFill/>
        <a:ln w="9525">
          <a:solidFill>
            <a:srgbClr val="000000"/>
          </a:solidFill>
          <a:miter lim="800000"/>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581025</xdr:colOff>
      <xdr:row>18</xdr:row>
      <xdr:rowOff>85725</xdr:rowOff>
    </xdr:from>
    <xdr:to>
      <xdr:col>2</xdr:col>
      <xdr:colOff>590550</xdr:colOff>
      <xdr:row>18</xdr:row>
      <xdr:rowOff>171450</xdr:rowOff>
    </xdr:to>
    <xdr:sp macro="" textlink="">
      <xdr:nvSpPr>
        <xdr:cNvPr id="11265" name="Line 1"/>
        <xdr:cNvSpPr>
          <a:spLocks noChangeShapeType="1"/>
        </xdr:cNvSpPr>
      </xdr:nvSpPr>
      <xdr:spPr bwMode="auto">
        <a:xfrm flipH="1">
          <a:off x="2105025" y="4648200"/>
          <a:ext cx="9525" cy="85725"/>
        </a:xfrm>
        <a:prstGeom prst="line">
          <a:avLst/>
        </a:prstGeom>
        <a:noFill/>
        <a:ln w="9525">
          <a:solidFill>
            <a:srgbClr val="000000"/>
          </a:solidFill>
          <a:round/>
          <a:headEnd/>
          <a:tailEnd/>
        </a:ln>
      </xdr:spPr>
    </xdr:sp>
    <xdr:clientData/>
  </xdr:twoCellAnchor>
  <xdr:twoCellAnchor>
    <xdr:from>
      <xdr:col>2</xdr:col>
      <xdr:colOff>581025</xdr:colOff>
      <xdr:row>18</xdr:row>
      <xdr:rowOff>38100</xdr:rowOff>
    </xdr:from>
    <xdr:to>
      <xdr:col>3</xdr:col>
      <xdr:colOff>9525</xdr:colOff>
      <xdr:row>18</xdr:row>
      <xdr:rowOff>171450</xdr:rowOff>
    </xdr:to>
    <xdr:sp macro="" textlink="">
      <xdr:nvSpPr>
        <xdr:cNvPr id="11266" name="Line 2"/>
        <xdr:cNvSpPr>
          <a:spLocks noChangeShapeType="1"/>
        </xdr:cNvSpPr>
      </xdr:nvSpPr>
      <xdr:spPr bwMode="auto">
        <a:xfrm flipV="1">
          <a:off x="2105025" y="4600575"/>
          <a:ext cx="190500" cy="133350"/>
        </a:xfrm>
        <a:prstGeom prst="line">
          <a:avLst/>
        </a:prstGeom>
        <a:noFill/>
        <a:ln w="9525">
          <a:solidFill>
            <a:srgbClr val="000000"/>
          </a:solidFill>
          <a:round/>
          <a:headEnd/>
          <a:tailEnd/>
        </a:ln>
      </xdr:spPr>
    </xdr:sp>
    <xdr:clientData/>
  </xdr:twoCellAnchor>
  <xdr:twoCellAnchor>
    <xdr:from>
      <xdr:col>0</xdr:col>
      <xdr:colOff>28575</xdr:colOff>
      <xdr:row>6</xdr:row>
      <xdr:rowOff>19050</xdr:rowOff>
    </xdr:from>
    <xdr:to>
      <xdr:col>2</xdr:col>
      <xdr:colOff>723900</xdr:colOff>
      <xdr:row>16</xdr:row>
      <xdr:rowOff>219075</xdr:rowOff>
    </xdr:to>
    <xdr:sp macro="" textlink="">
      <xdr:nvSpPr>
        <xdr:cNvPr id="11267" name="Text Box 3"/>
        <xdr:cNvSpPr txBox="1">
          <a:spLocks noChangeArrowheads="1"/>
        </xdr:cNvSpPr>
      </xdr:nvSpPr>
      <xdr:spPr bwMode="auto">
        <a:xfrm>
          <a:off x="28575" y="1609725"/>
          <a:ext cx="2219325" cy="2676525"/>
        </a:xfrm>
        <a:prstGeom prst="rect">
          <a:avLst/>
        </a:prstGeom>
        <a:noFill/>
        <a:ln w="9525">
          <a:noFill/>
          <a:miter lim="800000"/>
          <a:headEnd/>
          <a:tailEnd/>
        </a:ln>
      </xdr:spPr>
    </xdr:sp>
    <xdr:clientData/>
  </xdr:twoCellAnchor>
  <xdr:twoCellAnchor>
    <xdr:from>
      <xdr:col>3</xdr:col>
      <xdr:colOff>19050</xdr:colOff>
      <xdr:row>6</xdr:row>
      <xdr:rowOff>9525</xdr:rowOff>
    </xdr:from>
    <xdr:to>
      <xdr:col>7</xdr:col>
      <xdr:colOff>0</xdr:colOff>
      <xdr:row>17</xdr:row>
      <xdr:rowOff>0</xdr:rowOff>
    </xdr:to>
    <xdr:sp macro="" textlink="">
      <xdr:nvSpPr>
        <xdr:cNvPr id="11268" name="Text Box 4"/>
        <xdr:cNvSpPr txBox="1">
          <a:spLocks noChangeArrowheads="1"/>
        </xdr:cNvSpPr>
      </xdr:nvSpPr>
      <xdr:spPr bwMode="auto">
        <a:xfrm>
          <a:off x="2305050" y="1600200"/>
          <a:ext cx="3028950" cy="2714625"/>
        </a:xfrm>
        <a:prstGeom prst="rect">
          <a:avLst/>
        </a:prstGeom>
        <a:noFill/>
        <a:ln w="9525">
          <a:noFill/>
          <a:miter lim="800000"/>
          <a:headEnd/>
          <a:tailEnd/>
        </a:ln>
      </xdr:spPr>
    </xdr:sp>
    <xdr:clientData/>
  </xdr:twoCellAnchor>
</xdr:wsDr>
</file>

<file path=xl/drawings/drawing12.xml><?xml version="1.0" encoding="utf-8"?>
<xdr:wsDr xmlns:xdr="http://schemas.openxmlformats.org/drawingml/2006/spreadsheetDrawing" xmlns:a="http://schemas.openxmlformats.org/drawingml/2006/main">
  <xdr:twoCellAnchor>
    <xdr:from>
      <xdr:col>30</xdr:col>
      <xdr:colOff>495300</xdr:colOff>
      <xdr:row>30</xdr:row>
      <xdr:rowOff>0</xdr:rowOff>
    </xdr:from>
    <xdr:to>
      <xdr:col>30</xdr:col>
      <xdr:colOff>495300</xdr:colOff>
      <xdr:row>45</xdr:row>
      <xdr:rowOff>0</xdr:rowOff>
    </xdr:to>
    <xdr:sp macro="" textlink="">
      <xdr:nvSpPr>
        <xdr:cNvPr id="12370" name="Line 82"/>
        <xdr:cNvSpPr>
          <a:spLocks noChangeShapeType="1"/>
        </xdr:cNvSpPr>
      </xdr:nvSpPr>
      <xdr:spPr bwMode="auto">
        <a:xfrm>
          <a:off x="24755475" y="5695950"/>
          <a:ext cx="0" cy="2733675"/>
        </a:xfrm>
        <a:prstGeom prst="line">
          <a:avLst/>
        </a:prstGeom>
        <a:noFill/>
        <a:ln w="9525">
          <a:solidFill>
            <a:srgbClr val="000000"/>
          </a:solidFill>
          <a:round/>
          <a:headEnd/>
          <a:tailEnd/>
        </a:ln>
      </xdr:spPr>
    </xdr:sp>
    <xdr:clientData/>
  </xdr:twoCellAnchor>
  <xdr:twoCellAnchor>
    <xdr:from>
      <xdr:col>30</xdr:col>
      <xdr:colOff>495300</xdr:colOff>
      <xdr:row>30</xdr:row>
      <xdr:rowOff>0</xdr:rowOff>
    </xdr:from>
    <xdr:to>
      <xdr:col>30</xdr:col>
      <xdr:colOff>495300</xdr:colOff>
      <xdr:row>45</xdr:row>
      <xdr:rowOff>0</xdr:rowOff>
    </xdr:to>
    <xdr:sp macro="" textlink="">
      <xdr:nvSpPr>
        <xdr:cNvPr id="12371" name="Line 83"/>
        <xdr:cNvSpPr>
          <a:spLocks noChangeShapeType="1"/>
        </xdr:cNvSpPr>
      </xdr:nvSpPr>
      <xdr:spPr bwMode="auto">
        <a:xfrm>
          <a:off x="24755475" y="5695950"/>
          <a:ext cx="0" cy="2733675"/>
        </a:xfrm>
        <a:prstGeom prst="line">
          <a:avLst/>
        </a:prstGeom>
        <a:noFill/>
        <a:ln w="9525">
          <a:solidFill>
            <a:srgbClr val="000000"/>
          </a:solidFill>
          <a:round/>
          <a:headEnd/>
          <a:tailEnd/>
        </a:ln>
      </xdr:spPr>
    </xdr:sp>
    <xdr:clientData/>
  </xdr:twoCellAnchor>
  <xdr:twoCellAnchor>
    <xdr:from>
      <xdr:col>29</xdr:col>
      <xdr:colOff>552450</xdr:colOff>
      <xdr:row>30</xdr:row>
      <xdr:rowOff>9525</xdr:rowOff>
    </xdr:from>
    <xdr:to>
      <xdr:col>29</xdr:col>
      <xdr:colOff>552450</xdr:colOff>
      <xdr:row>45</xdr:row>
      <xdr:rowOff>9525</xdr:rowOff>
    </xdr:to>
    <xdr:sp macro="" textlink="">
      <xdr:nvSpPr>
        <xdr:cNvPr id="12372" name="Line 84"/>
        <xdr:cNvSpPr>
          <a:spLocks noChangeShapeType="1"/>
        </xdr:cNvSpPr>
      </xdr:nvSpPr>
      <xdr:spPr bwMode="auto">
        <a:xfrm>
          <a:off x="23745825" y="5705475"/>
          <a:ext cx="0" cy="2733675"/>
        </a:xfrm>
        <a:prstGeom prst="line">
          <a:avLst/>
        </a:prstGeom>
        <a:noFill/>
        <a:ln w="9525">
          <a:solidFill>
            <a:srgbClr val="000000"/>
          </a:solidFill>
          <a:round/>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180975</xdr:colOff>
      <xdr:row>0</xdr:row>
      <xdr:rowOff>123825</xdr:rowOff>
    </xdr:from>
    <xdr:to>
      <xdr:col>6</xdr:col>
      <xdr:colOff>628650</xdr:colOff>
      <xdr:row>3</xdr:row>
      <xdr:rowOff>9525</xdr:rowOff>
    </xdr:to>
    <xdr:sp macro="" textlink="">
      <xdr:nvSpPr>
        <xdr:cNvPr id="13313" name="Text 1"/>
        <xdr:cNvSpPr txBox="1">
          <a:spLocks noChangeArrowheads="1"/>
        </xdr:cNvSpPr>
      </xdr:nvSpPr>
      <xdr:spPr bwMode="auto">
        <a:xfrm>
          <a:off x="180975" y="123825"/>
          <a:ext cx="6391275" cy="457200"/>
        </a:xfrm>
        <a:prstGeom prst="rect">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pt-PT" sz="1200" b="1" i="0" u="none" strike="noStrike" baseline="0">
              <a:solidFill>
                <a:srgbClr val="000000"/>
              </a:solidFill>
              <a:latin typeface="Courier"/>
            </a:rPr>
            <a:t>Justificação sumária dos pressupostos utilizados na previsão dos custos de produtos ou custos das mercadorias vendidas</a:t>
          </a:r>
        </a:p>
      </xdr:txBody>
    </xdr:sp>
    <xdr:clientData/>
  </xdr:twoCellAnchor>
  <xdr:twoCellAnchor>
    <xdr:from>
      <xdr:col>0</xdr:col>
      <xdr:colOff>95250</xdr:colOff>
      <xdr:row>4</xdr:row>
      <xdr:rowOff>152400</xdr:rowOff>
    </xdr:from>
    <xdr:to>
      <xdr:col>6</xdr:col>
      <xdr:colOff>666750</xdr:colOff>
      <xdr:row>50</xdr:row>
      <xdr:rowOff>19050</xdr:rowOff>
    </xdr:to>
    <xdr:sp macro="" textlink="">
      <xdr:nvSpPr>
        <xdr:cNvPr id="13314" name="Text 2"/>
        <xdr:cNvSpPr txBox="1">
          <a:spLocks noChangeArrowheads="1"/>
        </xdr:cNvSpPr>
      </xdr:nvSpPr>
      <xdr:spPr bwMode="auto">
        <a:xfrm>
          <a:off x="95250" y="914400"/>
          <a:ext cx="6515100" cy="8629650"/>
        </a:xfrm>
        <a:prstGeom prst="rect">
          <a:avLst/>
        </a:prstGeom>
        <a:solidFill>
          <a:srgbClr val="FFFFFF"/>
        </a:solidFill>
        <a:ln w="9525">
          <a:solidFill>
            <a:srgbClr val="000000"/>
          </a:solidFill>
          <a:miter lim="800000"/>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104775</xdr:colOff>
      <xdr:row>0</xdr:row>
      <xdr:rowOff>123825</xdr:rowOff>
    </xdr:from>
    <xdr:to>
      <xdr:col>6</xdr:col>
      <xdr:colOff>628650</xdr:colOff>
      <xdr:row>3</xdr:row>
      <xdr:rowOff>9525</xdr:rowOff>
    </xdr:to>
    <xdr:sp macro="" textlink="">
      <xdr:nvSpPr>
        <xdr:cNvPr id="14337" name="Text 1"/>
        <xdr:cNvSpPr txBox="1">
          <a:spLocks noChangeArrowheads="1"/>
        </xdr:cNvSpPr>
      </xdr:nvSpPr>
      <xdr:spPr bwMode="auto">
        <a:xfrm>
          <a:off x="104775" y="123825"/>
          <a:ext cx="6467475" cy="457200"/>
        </a:xfrm>
        <a:prstGeom prst="rect">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pt-PT" sz="1200" b="1" i="0" u="none" strike="noStrike" baseline="0">
              <a:solidFill>
                <a:srgbClr val="000000"/>
              </a:solidFill>
              <a:latin typeface="Courier"/>
            </a:rPr>
            <a:t>Justificação sumária dos pressupostos utilizados na previsão da produção do Projecto ou comercialização de bens e serviços</a:t>
          </a:r>
        </a:p>
      </xdr:txBody>
    </xdr:sp>
    <xdr:clientData/>
  </xdr:twoCellAnchor>
  <xdr:twoCellAnchor>
    <xdr:from>
      <xdr:col>0</xdr:col>
      <xdr:colOff>95250</xdr:colOff>
      <xdr:row>4</xdr:row>
      <xdr:rowOff>152400</xdr:rowOff>
    </xdr:from>
    <xdr:to>
      <xdr:col>6</xdr:col>
      <xdr:colOff>666750</xdr:colOff>
      <xdr:row>50</xdr:row>
      <xdr:rowOff>19050</xdr:rowOff>
    </xdr:to>
    <xdr:sp macro="" textlink="">
      <xdr:nvSpPr>
        <xdr:cNvPr id="14338" name="Text 2"/>
        <xdr:cNvSpPr txBox="1">
          <a:spLocks noChangeArrowheads="1"/>
        </xdr:cNvSpPr>
      </xdr:nvSpPr>
      <xdr:spPr bwMode="auto">
        <a:xfrm>
          <a:off x="95250" y="914400"/>
          <a:ext cx="6515100" cy="8629650"/>
        </a:xfrm>
        <a:prstGeom prst="rect">
          <a:avLst/>
        </a:prstGeom>
        <a:solidFill>
          <a:srgbClr val="FFFFFF"/>
        </a:solidFill>
        <a:ln w="9525">
          <a:solidFill>
            <a:srgbClr val="000000"/>
          </a:solidFill>
          <a:miter lim="800000"/>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180975</xdr:colOff>
      <xdr:row>0</xdr:row>
      <xdr:rowOff>123825</xdr:rowOff>
    </xdr:from>
    <xdr:to>
      <xdr:col>6</xdr:col>
      <xdr:colOff>628650</xdr:colOff>
      <xdr:row>3</xdr:row>
      <xdr:rowOff>9525</xdr:rowOff>
    </xdr:to>
    <xdr:sp macro="" textlink="">
      <xdr:nvSpPr>
        <xdr:cNvPr id="15361" name="Text 1"/>
        <xdr:cNvSpPr txBox="1">
          <a:spLocks noChangeArrowheads="1"/>
        </xdr:cNvSpPr>
      </xdr:nvSpPr>
      <xdr:spPr bwMode="auto">
        <a:xfrm>
          <a:off x="180975" y="123825"/>
          <a:ext cx="6391275" cy="457200"/>
        </a:xfrm>
        <a:prstGeom prst="rect">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pt-PT" sz="1200" b="1" i="0" u="none" strike="noStrike" baseline="0">
              <a:solidFill>
                <a:srgbClr val="000000"/>
              </a:solidFill>
              <a:latin typeface="Courier"/>
            </a:rPr>
            <a:t>Justificação sumária dos pressupostos utilizados na previsão dos Fornecimentos e Serviços Externos e Provisões</a:t>
          </a:r>
        </a:p>
      </xdr:txBody>
    </xdr:sp>
    <xdr:clientData/>
  </xdr:twoCellAnchor>
  <xdr:twoCellAnchor>
    <xdr:from>
      <xdr:col>0</xdr:col>
      <xdr:colOff>95250</xdr:colOff>
      <xdr:row>4</xdr:row>
      <xdr:rowOff>152400</xdr:rowOff>
    </xdr:from>
    <xdr:to>
      <xdr:col>6</xdr:col>
      <xdr:colOff>666750</xdr:colOff>
      <xdr:row>50</xdr:row>
      <xdr:rowOff>19050</xdr:rowOff>
    </xdr:to>
    <xdr:sp macro="" textlink="">
      <xdr:nvSpPr>
        <xdr:cNvPr id="15362" name="Text 2"/>
        <xdr:cNvSpPr txBox="1">
          <a:spLocks noChangeArrowheads="1"/>
        </xdr:cNvSpPr>
      </xdr:nvSpPr>
      <xdr:spPr bwMode="auto">
        <a:xfrm>
          <a:off x="95250" y="914400"/>
          <a:ext cx="6515100" cy="8629650"/>
        </a:xfrm>
        <a:prstGeom prst="rect">
          <a:avLst/>
        </a:prstGeom>
        <a:solidFill>
          <a:srgbClr val="FFFFFF"/>
        </a:solidFill>
        <a:ln w="9525">
          <a:solidFill>
            <a:srgbClr val="000000"/>
          </a:solidFill>
          <a:miter lim="800000"/>
          <a:headEnd/>
          <a:tailEnd/>
        </a:ln>
      </xdr:spPr>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95250</xdr:colOff>
      <xdr:row>0</xdr:row>
      <xdr:rowOff>123825</xdr:rowOff>
    </xdr:from>
    <xdr:to>
      <xdr:col>6</xdr:col>
      <xdr:colOff>676275</xdr:colOff>
      <xdr:row>3</xdr:row>
      <xdr:rowOff>180975</xdr:rowOff>
    </xdr:to>
    <xdr:sp macro="" textlink="">
      <xdr:nvSpPr>
        <xdr:cNvPr id="16385" name="Text 1"/>
        <xdr:cNvSpPr txBox="1">
          <a:spLocks noChangeArrowheads="1"/>
        </xdr:cNvSpPr>
      </xdr:nvSpPr>
      <xdr:spPr bwMode="auto">
        <a:xfrm>
          <a:off x="95250" y="123825"/>
          <a:ext cx="6524625" cy="628650"/>
        </a:xfrm>
        <a:prstGeom prst="rect">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pt-PT" sz="1200" b="1" i="0" u="none" strike="noStrike" baseline="0">
              <a:solidFill>
                <a:srgbClr val="000000"/>
              </a:solidFill>
              <a:latin typeface="Courier"/>
            </a:rPr>
            <a:t>Justificação dos recursos humanos a admitir, qualificação e nível salarial, assim como, os pressupostos utilizados no respectivo cálculo.</a:t>
          </a:r>
        </a:p>
        <a:p>
          <a:pPr algn="l" rtl="0">
            <a:defRPr sz="1000"/>
          </a:pPr>
          <a:endParaRPr lang="pt-PT" sz="1200" b="1" i="0" u="none" strike="noStrike" baseline="0">
            <a:solidFill>
              <a:srgbClr val="000000"/>
            </a:solidFill>
            <a:latin typeface="Courier"/>
          </a:endParaRPr>
        </a:p>
      </xdr:txBody>
    </xdr:sp>
    <xdr:clientData/>
  </xdr:twoCellAnchor>
  <xdr:twoCellAnchor>
    <xdr:from>
      <xdr:col>0</xdr:col>
      <xdr:colOff>95250</xdr:colOff>
      <xdr:row>4</xdr:row>
      <xdr:rowOff>152400</xdr:rowOff>
    </xdr:from>
    <xdr:to>
      <xdr:col>6</xdr:col>
      <xdr:colOff>666750</xdr:colOff>
      <xdr:row>50</xdr:row>
      <xdr:rowOff>19050</xdr:rowOff>
    </xdr:to>
    <xdr:sp macro="" textlink="">
      <xdr:nvSpPr>
        <xdr:cNvPr id="16386" name="Text 2"/>
        <xdr:cNvSpPr txBox="1">
          <a:spLocks noChangeArrowheads="1"/>
        </xdr:cNvSpPr>
      </xdr:nvSpPr>
      <xdr:spPr bwMode="auto">
        <a:xfrm>
          <a:off x="95250" y="914400"/>
          <a:ext cx="6515100" cy="8629650"/>
        </a:xfrm>
        <a:prstGeom prst="rect">
          <a:avLst/>
        </a:prstGeom>
        <a:solidFill>
          <a:srgbClr val="FFFFFF"/>
        </a:solidFill>
        <a:ln w="9525">
          <a:solidFill>
            <a:srgbClr val="000000"/>
          </a:solidFill>
          <a:miter lim="800000"/>
          <a:headEnd/>
          <a:tailEnd/>
        </a:ln>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95250</xdr:colOff>
      <xdr:row>1</xdr:row>
      <xdr:rowOff>76200</xdr:rowOff>
    </xdr:from>
    <xdr:to>
      <xdr:col>6</xdr:col>
      <xdr:colOff>952500</xdr:colOff>
      <xdr:row>3</xdr:row>
      <xdr:rowOff>152400</xdr:rowOff>
    </xdr:to>
    <xdr:sp macro="" textlink="">
      <xdr:nvSpPr>
        <xdr:cNvPr id="17409" name="Text 1"/>
        <xdr:cNvSpPr txBox="1">
          <a:spLocks noChangeArrowheads="1"/>
        </xdr:cNvSpPr>
      </xdr:nvSpPr>
      <xdr:spPr bwMode="auto">
        <a:xfrm>
          <a:off x="95250" y="266700"/>
          <a:ext cx="6800850" cy="457200"/>
        </a:xfrm>
        <a:prstGeom prst="rect">
          <a:avLst/>
        </a:prstGeom>
        <a:noFill/>
        <a:ln w="9525">
          <a:solidFill>
            <a:srgbClr val="000000"/>
          </a:solidFill>
          <a:miter lim="800000"/>
          <a:headEnd/>
          <a:tailEnd/>
        </a:ln>
      </xdr:spPr>
      <xdr:txBody>
        <a:bodyPr vertOverflow="clip" wrap="square" lIns="36576" tIns="18288" rIns="0" bIns="0" anchor="t" upright="1"/>
        <a:lstStyle/>
        <a:p>
          <a:pPr algn="l" rtl="0">
            <a:defRPr sz="1000"/>
          </a:pPr>
          <a:r>
            <a:rPr lang="pt-PT" sz="1100" b="1" i="0" u="none" strike="noStrike" baseline="0">
              <a:solidFill>
                <a:srgbClr val="000000"/>
              </a:solidFill>
              <a:latin typeface="Courier"/>
            </a:rPr>
            <a:t>SEGUINDO A NUMERAÇÃO, JUSTIFIQUE A ESCOLHA DE CADA RÚBRICA DO INVESTIMENTO</a:t>
          </a:r>
        </a:p>
        <a:p>
          <a:pPr algn="l" rtl="0">
            <a:defRPr sz="1000"/>
          </a:pPr>
          <a:r>
            <a:rPr lang="pt-PT" sz="1100" b="1" i="0" u="none" strike="noStrike" baseline="0">
              <a:solidFill>
                <a:srgbClr val="000000"/>
              </a:solidFill>
              <a:latin typeface="Courier"/>
            </a:rPr>
            <a:t>E A SUA RELEVÂNCIA PARA A ACTIVIDADE</a:t>
          </a:r>
        </a:p>
      </xdr:txBody>
    </xdr:sp>
    <xdr:clientData/>
  </xdr:twoCellAnchor>
  <xdr:twoCellAnchor>
    <xdr:from>
      <xdr:col>0</xdr:col>
      <xdr:colOff>95250</xdr:colOff>
      <xdr:row>4</xdr:row>
      <xdr:rowOff>152400</xdr:rowOff>
    </xdr:from>
    <xdr:to>
      <xdr:col>6</xdr:col>
      <xdr:colOff>952500</xdr:colOff>
      <xdr:row>50</xdr:row>
      <xdr:rowOff>19050</xdr:rowOff>
    </xdr:to>
    <xdr:sp macro="" textlink="">
      <xdr:nvSpPr>
        <xdr:cNvPr id="17410" name="Text 2"/>
        <xdr:cNvSpPr txBox="1">
          <a:spLocks noChangeArrowheads="1"/>
        </xdr:cNvSpPr>
      </xdr:nvSpPr>
      <xdr:spPr bwMode="auto">
        <a:xfrm>
          <a:off x="95250" y="914400"/>
          <a:ext cx="6800850" cy="8629650"/>
        </a:xfrm>
        <a:prstGeom prst="rect">
          <a:avLst/>
        </a:prstGeom>
        <a:solidFill>
          <a:srgbClr val="FFFFFF"/>
        </a:solidFill>
        <a:ln w="9525">
          <a:solidFill>
            <a:srgbClr val="000000"/>
          </a:solidFill>
          <a:miter lim="800000"/>
          <a:headEnd/>
          <a:tailEnd/>
        </a:ln>
      </xdr:spPr>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180975</xdr:colOff>
      <xdr:row>0</xdr:row>
      <xdr:rowOff>123825</xdr:rowOff>
    </xdr:from>
    <xdr:to>
      <xdr:col>6</xdr:col>
      <xdr:colOff>628650</xdr:colOff>
      <xdr:row>3</xdr:row>
      <xdr:rowOff>180975</xdr:rowOff>
    </xdr:to>
    <xdr:sp macro="" textlink="">
      <xdr:nvSpPr>
        <xdr:cNvPr id="18433" name="Text 1"/>
        <xdr:cNvSpPr txBox="1">
          <a:spLocks noChangeArrowheads="1"/>
        </xdr:cNvSpPr>
      </xdr:nvSpPr>
      <xdr:spPr bwMode="auto">
        <a:xfrm>
          <a:off x="180975" y="123825"/>
          <a:ext cx="6391275" cy="628650"/>
        </a:xfrm>
        <a:prstGeom prst="rect">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pt-PT" sz="1200" b="1" i="0" u="none" strike="noStrike" baseline="0">
              <a:solidFill>
                <a:srgbClr val="000000"/>
              </a:solidFill>
              <a:latin typeface="Courier"/>
            </a:rPr>
            <a:t>Justificação sumária da estrutura de Financiamento adoptada.</a:t>
          </a:r>
        </a:p>
        <a:p>
          <a:pPr algn="l" rtl="0">
            <a:defRPr sz="1000"/>
          </a:pPr>
          <a:endParaRPr lang="pt-PT" sz="1200" b="1" i="0" u="none" strike="noStrike" baseline="0">
            <a:solidFill>
              <a:srgbClr val="000000"/>
            </a:solidFill>
            <a:latin typeface="Courier"/>
          </a:endParaRPr>
        </a:p>
      </xdr:txBody>
    </xdr:sp>
    <xdr:clientData/>
  </xdr:twoCellAnchor>
  <xdr:twoCellAnchor>
    <xdr:from>
      <xdr:col>0</xdr:col>
      <xdr:colOff>95250</xdr:colOff>
      <xdr:row>4</xdr:row>
      <xdr:rowOff>152400</xdr:rowOff>
    </xdr:from>
    <xdr:to>
      <xdr:col>6</xdr:col>
      <xdr:colOff>666750</xdr:colOff>
      <xdr:row>50</xdr:row>
      <xdr:rowOff>19050</xdr:rowOff>
    </xdr:to>
    <xdr:sp macro="" textlink="">
      <xdr:nvSpPr>
        <xdr:cNvPr id="18434" name="Text 2"/>
        <xdr:cNvSpPr txBox="1">
          <a:spLocks noChangeArrowheads="1"/>
        </xdr:cNvSpPr>
      </xdr:nvSpPr>
      <xdr:spPr bwMode="auto">
        <a:xfrm>
          <a:off x="95250" y="914400"/>
          <a:ext cx="6515100" cy="862965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6.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8.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9.xml"/></Relationships>
</file>

<file path=xl/worksheets/_rels/sheet13.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sheetPr>
    <pageSetUpPr fitToPage="1"/>
  </sheetPr>
  <dimension ref="A1:H44"/>
  <sheetViews>
    <sheetView showGridLines="0" workbookViewId="0">
      <selection activeCell="E24" sqref="E24"/>
    </sheetView>
  </sheetViews>
  <sheetFormatPr defaultRowHeight="15"/>
  <sheetData>
    <row r="1" spans="1:8">
      <c r="A1" s="188"/>
      <c r="B1" s="188"/>
      <c r="C1" s="188"/>
      <c r="D1" s="188"/>
      <c r="E1" s="188"/>
      <c r="F1" s="188"/>
      <c r="G1" s="188"/>
      <c r="H1" s="188"/>
    </row>
    <row r="2" spans="1:8">
      <c r="A2" s="188"/>
      <c r="B2" s="188"/>
      <c r="C2" s="188"/>
      <c r="D2" s="188"/>
      <c r="E2" s="188"/>
      <c r="F2" s="188"/>
      <c r="G2" s="188"/>
      <c r="H2" s="188"/>
    </row>
    <row r="3" spans="1:8">
      <c r="A3" s="188"/>
      <c r="B3" s="188"/>
      <c r="C3" s="188"/>
      <c r="D3" s="188"/>
      <c r="E3" s="188"/>
      <c r="F3" s="188"/>
      <c r="G3" s="188"/>
      <c r="H3" s="188"/>
    </row>
    <row r="4" spans="1:8">
      <c r="A4" s="188"/>
      <c r="B4" s="188"/>
      <c r="C4" s="188"/>
      <c r="D4" s="188"/>
      <c r="E4" s="188"/>
      <c r="F4" s="188"/>
      <c r="G4" s="188"/>
      <c r="H4" s="188"/>
    </row>
    <row r="5" spans="1:8">
      <c r="A5" s="188"/>
      <c r="B5" s="188"/>
      <c r="C5" s="188"/>
      <c r="D5" s="188"/>
      <c r="E5" s="188"/>
      <c r="F5" s="188"/>
      <c r="G5" s="188"/>
      <c r="H5" s="188"/>
    </row>
    <row r="6" spans="1:8">
      <c r="A6" s="188"/>
      <c r="B6" s="188"/>
      <c r="C6" s="188"/>
      <c r="D6" s="188"/>
      <c r="E6" s="188"/>
      <c r="F6" s="188"/>
      <c r="G6" s="188"/>
      <c r="H6" s="188"/>
    </row>
    <row r="7" spans="1:8">
      <c r="A7" s="188"/>
      <c r="B7" s="188"/>
      <c r="C7" s="188"/>
      <c r="D7" s="188"/>
      <c r="E7" s="188"/>
      <c r="F7" s="188"/>
      <c r="G7" s="188"/>
      <c r="H7" s="188"/>
    </row>
    <row r="8" spans="1:8">
      <c r="A8" s="188"/>
      <c r="B8" s="188"/>
      <c r="C8" s="188"/>
      <c r="D8" s="188"/>
      <c r="E8" s="188"/>
      <c r="F8" s="188"/>
      <c r="G8" s="188"/>
      <c r="H8" s="188"/>
    </row>
    <row r="9" spans="1:8">
      <c r="A9" s="188"/>
      <c r="B9" s="188"/>
      <c r="C9" s="188"/>
      <c r="D9" s="188"/>
      <c r="E9" s="188"/>
      <c r="F9" s="188"/>
      <c r="G9" s="188"/>
      <c r="H9" s="188"/>
    </row>
    <row r="10" spans="1:8">
      <c r="A10" s="188"/>
      <c r="B10" s="188"/>
      <c r="C10" s="188"/>
      <c r="D10" s="188"/>
      <c r="E10" s="188"/>
      <c r="F10" s="188"/>
      <c r="G10" s="188"/>
      <c r="H10" s="188"/>
    </row>
    <row r="11" spans="1:8">
      <c r="A11" s="188"/>
      <c r="B11" s="188"/>
      <c r="C11" s="188"/>
      <c r="D11" s="188"/>
      <c r="E11" s="188"/>
      <c r="F11" s="188"/>
      <c r="G11" s="188"/>
      <c r="H11" s="188"/>
    </row>
    <row r="12" spans="1:8">
      <c r="A12" s="188"/>
      <c r="B12" s="188"/>
      <c r="C12" s="188"/>
      <c r="D12" s="188"/>
      <c r="E12" s="188"/>
      <c r="F12" s="188"/>
      <c r="G12" s="188"/>
      <c r="H12" s="188"/>
    </row>
    <row r="13" spans="1:8">
      <c r="A13" s="188"/>
      <c r="B13" s="188"/>
      <c r="C13" s="188"/>
      <c r="D13" s="188"/>
      <c r="E13" s="188"/>
      <c r="F13" s="188"/>
      <c r="G13" s="188"/>
      <c r="H13" s="188"/>
    </row>
    <row r="14" spans="1:8">
      <c r="A14" s="188"/>
      <c r="B14" s="188"/>
      <c r="C14" s="188"/>
      <c r="D14" s="188"/>
      <c r="E14" s="188"/>
      <c r="F14" s="188"/>
      <c r="G14" s="188"/>
      <c r="H14" s="188"/>
    </row>
    <row r="15" spans="1:8">
      <c r="A15" s="188"/>
      <c r="B15" s="188"/>
      <c r="C15" s="188"/>
      <c r="D15" s="188"/>
      <c r="E15" s="188"/>
      <c r="F15" s="188"/>
      <c r="G15" s="188"/>
      <c r="H15" s="188"/>
    </row>
    <row r="16" spans="1:8">
      <c r="A16" s="188"/>
      <c r="B16" s="188"/>
      <c r="C16" s="188"/>
      <c r="D16" s="188"/>
      <c r="E16" s="188"/>
      <c r="F16" s="188"/>
      <c r="G16" s="188"/>
      <c r="H16" s="188"/>
    </row>
    <row r="17" spans="1:8">
      <c r="A17" s="188"/>
      <c r="B17" s="188"/>
      <c r="C17" s="188"/>
      <c r="D17" s="188"/>
      <c r="E17" s="188"/>
      <c r="F17" s="188"/>
      <c r="G17" s="188"/>
      <c r="H17" s="188"/>
    </row>
    <row r="18" spans="1:8">
      <c r="A18" s="188"/>
      <c r="B18" s="188"/>
      <c r="C18" s="188"/>
      <c r="D18" s="188"/>
      <c r="E18" s="188"/>
      <c r="F18" s="188"/>
      <c r="G18" s="188"/>
      <c r="H18" s="188"/>
    </row>
    <row r="19" spans="1:8">
      <c r="A19" s="188"/>
      <c r="B19" s="188"/>
      <c r="C19" s="188"/>
      <c r="D19" s="188"/>
      <c r="E19" s="188"/>
      <c r="F19" s="188"/>
      <c r="G19" s="188"/>
      <c r="H19" s="188"/>
    </row>
    <row r="20" spans="1:8">
      <c r="A20" s="188"/>
      <c r="B20" s="188"/>
      <c r="C20" s="188"/>
      <c r="D20" s="188"/>
      <c r="E20" s="188"/>
      <c r="F20" s="188"/>
      <c r="G20" s="188"/>
      <c r="H20" s="188"/>
    </row>
    <row r="21" spans="1:8">
      <c r="A21" s="188"/>
      <c r="B21" s="188"/>
      <c r="C21" s="188"/>
      <c r="D21" s="188"/>
      <c r="E21" s="188"/>
      <c r="F21" s="188"/>
      <c r="G21" s="188"/>
      <c r="H21" s="188"/>
    </row>
    <row r="22" spans="1:8">
      <c r="A22" s="188"/>
      <c r="B22" s="188"/>
      <c r="C22" s="188"/>
      <c r="D22" s="188"/>
      <c r="E22" s="188"/>
      <c r="F22" s="188"/>
      <c r="G22" s="188"/>
      <c r="H22" s="188"/>
    </row>
    <row r="23" spans="1:8">
      <c r="A23" s="188"/>
      <c r="B23" s="188"/>
      <c r="C23" s="188"/>
      <c r="D23" s="188"/>
      <c r="E23" s="188"/>
      <c r="F23" s="188"/>
      <c r="G23" s="188"/>
      <c r="H23" s="188"/>
    </row>
    <row r="24" spans="1:8">
      <c r="A24" s="188"/>
      <c r="B24" s="188"/>
      <c r="C24" s="188"/>
      <c r="D24" s="188"/>
      <c r="E24" s="188"/>
      <c r="F24" s="188"/>
      <c r="G24" s="188"/>
      <c r="H24" s="188"/>
    </row>
    <row r="25" spans="1:8">
      <c r="A25" s="188"/>
      <c r="B25" s="188"/>
      <c r="C25" s="188"/>
      <c r="D25" s="188"/>
      <c r="E25" s="188"/>
      <c r="F25" s="188"/>
      <c r="G25" s="188"/>
      <c r="H25" s="188"/>
    </row>
    <row r="26" spans="1:8">
      <c r="A26" s="188"/>
      <c r="B26" s="188"/>
      <c r="C26" s="188"/>
      <c r="D26" s="188"/>
      <c r="E26" s="188"/>
      <c r="F26" s="188"/>
      <c r="G26" s="188"/>
      <c r="H26" s="188"/>
    </row>
    <row r="27" spans="1:8">
      <c r="A27" s="188"/>
      <c r="B27" s="188"/>
      <c r="C27" s="188"/>
      <c r="D27" s="188"/>
      <c r="E27" s="188"/>
      <c r="F27" s="188"/>
      <c r="G27" s="188"/>
      <c r="H27" s="188"/>
    </row>
    <row r="28" spans="1:8">
      <c r="A28" s="188"/>
      <c r="B28" s="188"/>
      <c r="C28" s="188"/>
      <c r="D28" s="188"/>
      <c r="E28" s="188"/>
      <c r="F28" s="188"/>
      <c r="G28" s="188"/>
      <c r="H28" s="188"/>
    </row>
    <row r="29" spans="1:8">
      <c r="A29" s="188"/>
      <c r="B29" s="188"/>
      <c r="C29" s="188"/>
      <c r="D29" s="188"/>
      <c r="E29" s="188"/>
      <c r="F29" s="188"/>
      <c r="G29" s="188"/>
      <c r="H29" s="188"/>
    </row>
    <row r="30" spans="1:8">
      <c r="A30" s="188"/>
      <c r="B30" s="188"/>
      <c r="C30" s="188"/>
      <c r="D30" s="188"/>
      <c r="E30" s="188"/>
      <c r="F30" s="188"/>
      <c r="G30" s="188"/>
      <c r="H30" s="188"/>
    </row>
    <row r="31" spans="1:8">
      <c r="A31" s="188"/>
      <c r="B31" s="188"/>
      <c r="C31" s="188"/>
      <c r="D31" s="188"/>
      <c r="E31" s="188"/>
      <c r="F31" s="188"/>
      <c r="G31" s="188"/>
      <c r="H31" s="188"/>
    </row>
    <row r="32" spans="1:8">
      <c r="A32" s="188"/>
      <c r="B32" s="188"/>
      <c r="C32" s="188"/>
      <c r="D32" s="188"/>
      <c r="E32" s="188"/>
      <c r="F32" s="188"/>
      <c r="G32" s="188"/>
      <c r="H32" s="188"/>
    </row>
    <row r="33" spans="1:8">
      <c r="A33" s="188"/>
      <c r="B33" s="188"/>
      <c r="C33" s="188"/>
      <c r="D33" s="188"/>
      <c r="E33" s="188"/>
      <c r="F33" s="188"/>
      <c r="G33" s="188"/>
      <c r="H33" s="188"/>
    </row>
    <row r="34" spans="1:8">
      <c r="A34" s="188"/>
      <c r="B34" s="188"/>
      <c r="C34" s="188"/>
      <c r="D34" s="188"/>
      <c r="E34" s="188"/>
      <c r="F34" s="188"/>
      <c r="G34" s="188"/>
      <c r="H34" s="188"/>
    </row>
    <row r="35" spans="1:8">
      <c r="A35" s="188"/>
      <c r="B35" s="188"/>
      <c r="C35" s="188"/>
      <c r="D35" s="188"/>
      <c r="E35" s="188"/>
      <c r="F35" s="188"/>
      <c r="G35" s="188"/>
      <c r="H35" s="188"/>
    </row>
    <row r="36" spans="1:8">
      <c r="A36" s="188"/>
      <c r="B36" s="188"/>
      <c r="C36" s="188"/>
      <c r="D36" s="188"/>
      <c r="E36" s="188"/>
      <c r="F36" s="188"/>
      <c r="G36" s="188"/>
      <c r="H36" s="188"/>
    </row>
    <row r="37" spans="1:8">
      <c r="A37" s="188"/>
      <c r="B37" s="188"/>
      <c r="C37" s="188"/>
      <c r="D37" s="188"/>
      <c r="E37" s="188"/>
      <c r="F37" s="188"/>
      <c r="G37" s="188"/>
      <c r="H37" s="188"/>
    </row>
    <row r="38" spans="1:8">
      <c r="A38" s="188"/>
      <c r="B38" s="188"/>
      <c r="C38" s="188"/>
      <c r="D38" s="188"/>
      <c r="E38" s="188"/>
      <c r="F38" s="188"/>
      <c r="G38" s="188"/>
      <c r="H38" s="188"/>
    </row>
    <row r="39" spans="1:8">
      <c r="A39" s="188"/>
      <c r="B39" s="188"/>
      <c r="C39" s="188"/>
      <c r="D39" s="188"/>
      <c r="E39" s="188"/>
      <c r="F39" s="188"/>
      <c r="G39" s="188"/>
      <c r="H39" s="188"/>
    </row>
    <row r="40" spans="1:8">
      <c r="A40" s="188"/>
      <c r="B40" s="188"/>
      <c r="C40" s="188"/>
      <c r="D40" s="188"/>
      <c r="E40" s="188"/>
      <c r="F40" s="188"/>
      <c r="G40" s="188"/>
      <c r="H40" s="188"/>
    </row>
    <row r="41" spans="1:8">
      <c r="A41" s="188"/>
      <c r="B41" s="188"/>
      <c r="C41" s="188"/>
      <c r="D41" s="188"/>
      <c r="E41" s="188"/>
      <c r="F41" s="188"/>
      <c r="G41" s="188"/>
      <c r="H41" s="188"/>
    </row>
    <row r="42" spans="1:8">
      <c r="A42" s="188"/>
      <c r="B42" s="188"/>
      <c r="C42" s="188"/>
      <c r="D42" s="188"/>
      <c r="E42" s="188"/>
      <c r="F42" s="188"/>
      <c r="G42" s="188"/>
      <c r="H42" s="188"/>
    </row>
    <row r="43" spans="1:8">
      <c r="A43" s="188"/>
      <c r="B43" s="188"/>
      <c r="C43" s="188"/>
      <c r="D43" s="188"/>
      <c r="E43" s="188"/>
      <c r="F43" s="188"/>
      <c r="G43" s="188"/>
      <c r="H43" s="188"/>
    </row>
    <row r="44" spans="1:8">
      <c r="A44" s="188"/>
      <c r="B44" s="188"/>
      <c r="C44" s="188"/>
      <c r="D44" s="188"/>
      <c r="E44" s="188"/>
      <c r="F44" s="188"/>
      <c r="G44" s="188"/>
      <c r="H44" s="188"/>
    </row>
  </sheetData>
  <phoneticPr fontId="12" type="noConversion"/>
  <pageMargins left="0.75" right="0.75" top="1" bottom="1" header="0.5" footer="0.5"/>
  <pageSetup paperSize="9"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dimension ref="A1:F41"/>
  <sheetViews>
    <sheetView showGridLines="0" tabSelected="1" workbookViewId="0">
      <selection activeCell="J16" sqref="J16"/>
    </sheetView>
  </sheetViews>
  <sheetFormatPr defaultRowHeight="15"/>
  <cols>
    <col min="1" max="1" width="12.33203125" customWidth="1"/>
    <col min="4" max="4" width="13.77734375" customWidth="1"/>
    <col min="6" max="6" width="7.88671875" customWidth="1"/>
  </cols>
  <sheetData>
    <row r="1" spans="1:6" ht="19.5" customHeight="1">
      <c r="A1" t="s">
        <v>0</v>
      </c>
    </row>
    <row r="2" spans="1:6" ht="19.5" customHeight="1">
      <c r="A2" s="401" t="s">
        <v>1</v>
      </c>
      <c r="B2" s="402"/>
    </row>
    <row r="3" spans="1:6" ht="19.5" customHeight="1">
      <c r="A3" t="s">
        <v>0</v>
      </c>
    </row>
    <row r="4" spans="1:6" ht="19.5" customHeight="1">
      <c r="A4" s="403" t="s">
        <v>2</v>
      </c>
    </row>
    <row r="5" spans="1:6" ht="19.5" customHeight="1">
      <c r="A5" t="s">
        <v>0</v>
      </c>
    </row>
    <row r="6" spans="1:6" ht="19.5" customHeight="1">
      <c r="A6" s="404" t="s">
        <v>3</v>
      </c>
      <c r="B6" s="438"/>
      <c r="C6" s="438"/>
      <c r="D6" s="438"/>
      <c r="E6" s="438"/>
      <c r="F6" s="438"/>
    </row>
    <row r="7" spans="1:6" ht="19.5" customHeight="1">
      <c r="A7" s="404" t="s">
        <v>5</v>
      </c>
      <c r="B7" t="s">
        <v>4</v>
      </c>
    </row>
    <row r="8" spans="1:6" ht="19.5" customHeight="1">
      <c r="A8" s="404" t="s">
        <v>6</v>
      </c>
      <c r="B8" t="s">
        <v>7</v>
      </c>
      <c r="D8" s="404" t="s">
        <v>8</v>
      </c>
      <c r="E8" t="s">
        <v>9</v>
      </c>
    </row>
    <row r="9" spans="1:6" ht="19.5" customHeight="1">
      <c r="A9" s="404" t="s">
        <v>10</v>
      </c>
      <c r="B9" t="s">
        <v>11</v>
      </c>
      <c r="D9" s="404" t="s">
        <v>12</v>
      </c>
      <c r="E9" t="s">
        <v>9</v>
      </c>
    </row>
    <row r="10" spans="1:6" ht="19.5" customHeight="1">
      <c r="A10" s="404" t="s">
        <v>13</v>
      </c>
      <c r="B10" t="s">
        <v>14</v>
      </c>
      <c r="D10" s="404" t="s">
        <v>15</v>
      </c>
      <c r="E10" t="s">
        <v>16</v>
      </c>
    </row>
    <row r="11" spans="1:6" ht="19.5" customHeight="1">
      <c r="A11" s="404" t="s">
        <v>17</v>
      </c>
      <c r="B11" t="s">
        <v>18</v>
      </c>
    </row>
    <row r="12" spans="1:6" ht="19.5" customHeight="1">
      <c r="A12" t="s">
        <v>0</v>
      </c>
    </row>
    <row r="13" spans="1:6" ht="19.5" customHeight="1">
      <c r="A13" s="403" t="s">
        <v>19</v>
      </c>
    </row>
    <row r="14" spans="1:6" ht="19.5" customHeight="1">
      <c r="A14" t="s">
        <v>0</v>
      </c>
    </row>
    <row r="15" spans="1:6" ht="19.5" customHeight="1">
      <c r="A15" s="404" t="s">
        <v>20</v>
      </c>
      <c r="B15" s="404" t="s">
        <v>21</v>
      </c>
      <c r="C15" s="404"/>
      <c r="D15" s="404"/>
      <c r="E15" s="404" t="s">
        <v>22</v>
      </c>
      <c r="F15" t="s">
        <v>595</v>
      </c>
    </row>
    <row r="16" spans="1:6" ht="19.5" customHeight="1">
      <c r="A16" s="404" t="s">
        <v>23</v>
      </c>
      <c r="B16" s="404" t="s">
        <v>21</v>
      </c>
      <c r="C16" s="404"/>
      <c r="D16" s="404"/>
      <c r="E16" s="404" t="s">
        <v>22</v>
      </c>
      <c r="F16" t="s">
        <v>595</v>
      </c>
    </row>
    <row r="17" spans="1:6" ht="19.5" customHeight="1">
      <c r="A17" s="404" t="s">
        <v>24</v>
      </c>
      <c r="B17" s="404" t="s">
        <v>21</v>
      </c>
      <c r="C17" s="404"/>
      <c r="D17" s="404"/>
      <c r="E17" s="404" t="s">
        <v>22</v>
      </c>
      <c r="F17" t="s">
        <v>595</v>
      </c>
    </row>
    <row r="18" spans="1:6" ht="19.5" customHeight="1">
      <c r="A18" s="404" t="s">
        <v>25</v>
      </c>
      <c r="B18" s="404" t="s">
        <v>21</v>
      </c>
      <c r="C18" s="404"/>
      <c r="D18" s="404"/>
      <c r="E18" s="404" t="s">
        <v>22</v>
      </c>
      <c r="F18" t="s">
        <v>595</v>
      </c>
    </row>
    <row r="19" spans="1:6" ht="19.5" customHeight="1">
      <c r="A19" s="404" t="s">
        <v>26</v>
      </c>
      <c r="B19" s="404" t="s">
        <v>21</v>
      </c>
      <c r="C19" s="404"/>
      <c r="D19" s="404"/>
      <c r="E19" s="404" t="s">
        <v>22</v>
      </c>
      <c r="F19" t="s">
        <v>595</v>
      </c>
    </row>
    <row r="20" spans="1:6" ht="19.5" customHeight="1">
      <c r="A20" s="404" t="s">
        <v>27</v>
      </c>
      <c r="B20" s="404" t="s">
        <v>21</v>
      </c>
      <c r="C20" s="404"/>
      <c r="D20" s="404"/>
      <c r="E20" s="404" t="s">
        <v>22</v>
      </c>
      <c r="F20" t="s">
        <v>595</v>
      </c>
    </row>
    <row r="21" spans="1:6" ht="19.5" customHeight="1">
      <c r="A21" t="s">
        <v>0</v>
      </c>
    </row>
    <row r="22" spans="1:6" ht="19.5" customHeight="1">
      <c r="A22" s="403" t="s">
        <v>28</v>
      </c>
    </row>
    <row r="23" spans="1:6" ht="19.5" customHeight="1">
      <c r="A23" t="s">
        <v>0</v>
      </c>
    </row>
    <row r="24" spans="1:6" ht="19.5" customHeight="1">
      <c r="A24" s="404" t="s">
        <v>29</v>
      </c>
      <c r="B24" t="s">
        <v>4</v>
      </c>
    </row>
    <row r="25" spans="1:6" ht="19.5" customHeight="1">
      <c r="A25" s="404" t="s">
        <v>30</v>
      </c>
      <c r="B25" t="s">
        <v>4</v>
      </c>
    </row>
    <row r="26" spans="1:6" ht="19.5" customHeight="1"/>
    <row r="27" spans="1:6" ht="19.5" customHeight="1">
      <c r="A27" s="405" t="s">
        <v>31</v>
      </c>
    </row>
    <row r="28" spans="1:6" ht="19.5" customHeight="1">
      <c r="A28" t="s">
        <v>0</v>
      </c>
    </row>
    <row r="29" spans="1:6" ht="19.5" customHeight="1">
      <c r="A29" t="s">
        <v>0</v>
      </c>
    </row>
    <row r="30" spans="1:6" ht="19.5" customHeight="1">
      <c r="A30" t="s">
        <v>0</v>
      </c>
    </row>
    <row r="31" spans="1:6" ht="19.5" customHeight="1">
      <c r="A31" t="s">
        <v>0</v>
      </c>
    </row>
    <row r="32" spans="1:6" ht="19.5" customHeight="1">
      <c r="A32" t="s">
        <v>0</v>
      </c>
    </row>
    <row r="33" spans="1:1" ht="19.5" customHeight="1">
      <c r="A33" t="s">
        <v>0</v>
      </c>
    </row>
    <row r="34" spans="1:1" ht="19.5" customHeight="1">
      <c r="A34" t="s">
        <v>0</v>
      </c>
    </row>
    <row r="35" spans="1:1" ht="19.5" customHeight="1">
      <c r="A35" t="s">
        <v>0</v>
      </c>
    </row>
    <row r="36" spans="1:1" ht="19.5" customHeight="1"/>
    <row r="37" spans="1:1" ht="19.5" customHeight="1"/>
    <row r="38" spans="1:1" ht="19.5" customHeight="1"/>
    <row r="39" spans="1:1" ht="19.5" customHeight="1"/>
    <row r="40" spans="1:1" ht="19.5" customHeight="1"/>
    <row r="41" spans="1:1" ht="19.5" customHeight="1"/>
  </sheetData>
  <phoneticPr fontId="12" type="noConversion"/>
  <pageMargins left="0.75" right="0.75" top="1" bottom="1" header="0.5" footer="0.5"/>
  <pageSetup paperSize="9" orientation="portrait" horizontalDpi="300" verticalDpi="300" r:id="rId1"/>
  <headerFooter alignWithMargins="0">
    <oddFooter>&amp;RPágina 1</oddFooter>
  </headerFooter>
  <drawing r:id="rId2"/>
  <legacyDrawing r:id="rId3"/>
</worksheet>
</file>

<file path=xl/worksheets/sheet3.xml><?xml version="1.0" encoding="utf-8"?>
<worksheet xmlns="http://schemas.openxmlformats.org/spreadsheetml/2006/main" xmlns:r="http://schemas.openxmlformats.org/officeDocument/2006/relationships">
  <dimension ref="A1:D38"/>
  <sheetViews>
    <sheetView showGridLines="0" workbookViewId="0">
      <selection activeCell="D32" sqref="D32"/>
    </sheetView>
  </sheetViews>
  <sheetFormatPr defaultRowHeight="15"/>
  <sheetData>
    <row r="1" spans="1:1" ht="19.5" customHeight="1">
      <c r="A1" s="403" t="s">
        <v>32</v>
      </c>
    </row>
    <row r="2" spans="1:1" ht="19.5" customHeight="1">
      <c r="A2" s="403" t="s">
        <v>33</v>
      </c>
    </row>
    <row r="3" spans="1:1" ht="19.5" customHeight="1">
      <c r="A3" t="s">
        <v>0</v>
      </c>
    </row>
    <row r="4" spans="1:1" ht="19.5" customHeight="1">
      <c r="A4" t="s">
        <v>0</v>
      </c>
    </row>
    <row r="5" spans="1:1" ht="19.5" customHeight="1">
      <c r="A5" t="s">
        <v>0</v>
      </c>
    </row>
    <row r="6" spans="1:1" ht="19.5" customHeight="1">
      <c r="A6" t="s">
        <v>0</v>
      </c>
    </row>
    <row r="7" spans="1:1" ht="19.5" customHeight="1">
      <c r="A7" t="s">
        <v>0</v>
      </c>
    </row>
    <row r="8" spans="1:1" ht="19.5" customHeight="1">
      <c r="A8" t="s">
        <v>0</v>
      </c>
    </row>
    <row r="9" spans="1:1" ht="19.5" customHeight="1">
      <c r="A9" s="403" t="s">
        <v>34</v>
      </c>
    </row>
    <row r="10" spans="1:1" ht="19.5" customHeight="1">
      <c r="A10" s="403" t="s">
        <v>35</v>
      </c>
    </row>
    <row r="11" spans="1:1" ht="19.5" customHeight="1">
      <c r="A11" t="s">
        <v>0</v>
      </c>
    </row>
    <row r="12" spans="1:1" ht="19.5" customHeight="1">
      <c r="A12" t="s">
        <v>0</v>
      </c>
    </row>
    <row r="13" spans="1:1" ht="19.5" customHeight="1">
      <c r="A13" t="s">
        <v>0</v>
      </c>
    </row>
    <row r="14" spans="1:1" ht="19.5" customHeight="1">
      <c r="A14" t="s">
        <v>0</v>
      </c>
    </row>
    <row r="15" spans="1:1" ht="19.5" customHeight="1">
      <c r="A15" t="s">
        <v>0</v>
      </c>
    </row>
    <row r="16" spans="1:1" ht="19.5" customHeight="1">
      <c r="A16" t="s">
        <v>0</v>
      </c>
    </row>
    <row r="17" spans="1:4" ht="19.5" customHeight="1">
      <c r="A17" t="s">
        <v>0</v>
      </c>
    </row>
    <row r="18" spans="1:4" ht="19.5" customHeight="1">
      <c r="A18" t="s">
        <v>0</v>
      </c>
    </row>
    <row r="19" spans="1:4" ht="19.5" customHeight="1">
      <c r="A19" s="403" t="s">
        <v>36</v>
      </c>
    </row>
    <row r="20" spans="1:4" ht="19.5" customHeight="1">
      <c r="A20" s="403" t="s">
        <v>37</v>
      </c>
    </row>
    <row r="21" spans="1:4" ht="19.5" customHeight="1">
      <c r="A21" t="s">
        <v>0</v>
      </c>
    </row>
    <row r="22" spans="1:4" ht="19.5" customHeight="1">
      <c r="A22" t="s">
        <v>0</v>
      </c>
    </row>
    <row r="23" spans="1:4" ht="19.5" customHeight="1">
      <c r="A23" t="s">
        <v>0</v>
      </c>
    </row>
    <row r="24" spans="1:4" ht="19.5" customHeight="1">
      <c r="A24" t="s">
        <v>0</v>
      </c>
    </row>
    <row r="25" spans="1:4" ht="19.5" customHeight="1">
      <c r="A25" t="s">
        <v>0</v>
      </c>
    </row>
    <row r="26" spans="1:4" ht="19.5" customHeight="1">
      <c r="A26" t="s">
        <v>0</v>
      </c>
    </row>
    <row r="27" spans="1:4" ht="19.5" customHeight="1">
      <c r="A27" t="s">
        <v>0</v>
      </c>
    </row>
    <row r="28" spans="1:4" ht="19.5" customHeight="1">
      <c r="A28" s="403"/>
    </row>
    <row r="29" spans="1:4" ht="19.5" customHeight="1">
      <c r="A29" s="403"/>
    </row>
    <row r="30" spans="1:4" ht="19.5" customHeight="1">
      <c r="A30" s="406"/>
      <c r="B30" s="406"/>
      <c r="C30" s="406"/>
      <c r="D30" s="404"/>
    </row>
    <row r="31" spans="1:4" ht="19.5" customHeight="1">
      <c r="A31" s="406"/>
      <c r="B31" s="406"/>
      <c r="C31" s="406"/>
      <c r="D31" s="404"/>
    </row>
    <row r="32" spans="1:4" ht="19.5" customHeight="1">
      <c r="A32" s="406"/>
      <c r="B32" s="406"/>
      <c r="C32" s="406"/>
      <c r="D32" s="404"/>
    </row>
    <row r="33" spans="1:4" ht="19.5" customHeight="1">
      <c r="A33" s="406"/>
      <c r="B33" s="406"/>
      <c r="C33" s="406"/>
      <c r="D33" s="404"/>
    </row>
    <row r="34" spans="1:4" ht="19.5" customHeight="1"/>
    <row r="35" spans="1:4" ht="19.5" customHeight="1"/>
    <row r="36" spans="1:4" ht="19.5" customHeight="1"/>
    <row r="37" spans="1:4" ht="19.5" customHeight="1"/>
    <row r="38" spans="1:4" ht="19.5" customHeight="1"/>
  </sheetData>
  <phoneticPr fontId="12" type="noConversion"/>
  <pageMargins left="0.74803149606299213" right="0.74803149606299213" top="0.98425196850393704" bottom="0.98425196850393704" header="0.51181102362204722" footer="0.51181102362204722"/>
  <pageSetup paperSize="9" orientation="portrait" horizontalDpi="300" verticalDpi="300" r:id="rId1"/>
  <headerFooter alignWithMargins="0">
    <oddFooter>&amp;RPágina 2</oddFooter>
  </headerFooter>
  <drawing r:id="rId2"/>
</worksheet>
</file>

<file path=xl/worksheets/sheet4.xml><?xml version="1.0" encoding="utf-8"?>
<worksheet xmlns="http://schemas.openxmlformats.org/spreadsheetml/2006/main" xmlns:r="http://schemas.openxmlformats.org/officeDocument/2006/relationships">
  <dimension ref="A1:G53"/>
  <sheetViews>
    <sheetView showGridLines="0" workbookViewId="0">
      <selection activeCell="A2" sqref="A2"/>
    </sheetView>
  </sheetViews>
  <sheetFormatPr defaultRowHeight="15"/>
  <cols>
    <col min="7" max="7" width="13.33203125" customWidth="1"/>
  </cols>
  <sheetData>
    <row r="1" spans="1:7">
      <c r="A1" s="404" t="s">
        <v>0</v>
      </c>
      <c r="B1" s="404"/>
      <c r="C1" s="404"/>
      <c r="D1" s="404"/>
      <c r="E1" s="404"/>
      <c r="F1" s="404"/>
      <c r="G1" s="404"/>
    </row>
    <row r="2" spans="1:7">
      <c r="A2" s="403" t="s">
        <v>38</v>
      </c>
      <c r="B2" s="404"/>
      <c r="C2" s="404"/>
      <c r="D2" s="404"/>
      <c r="E2" s="404"/>
      <c r="F2" s="404"/>
      <c r="G2" s="404"/>
    </row>
    <row r="3" spans="1:7">
      <c r="A3" s="404" t="s">
        <v>0</v>
      </c>
      <c r="B3" s="404"/>
      <c r="C3" s="404"/>
      <c r="D3" s="404"/>
      <c r="E3" s="404"/>
      <c r="F3" s="404"/>
      <c r="G3" s="404"/>
    </row>
    <row r="4" spans="1:7">
      <c r="A4" s="403" t="s">
        <v>39</v>
      </c>
      <c r="B4" s="404"/>
      <c r="C4" s="404"/>
      <c r="D4" s="404"/>
      <c r="E4" s="404"/>
      <c r="F4" s="404"/>
      <c r="G4" s="404"/>
    </row>
    <row r="5" spans="1:7">
      <c r="A5" s="404" t="s">
        <v>0</v>
      </c>
      <c r="B5" s="404"/>
      <c r="C5" s="404"/>
      <c r="D5" s="404"/>
      <c r="E5" s="404"/>
      <c r="F5" s="404"/>
      <c r="G5" s="404"/>
    </row>
    <row r="6" spans="1:7">
      <c r="A6" s="404" t="s">
        <v>40</v>
      </c>
      <c r="B6" s="404"/>
      <c r="C6" s="404"/>
      <c r="D6" s="404"/>
      <c r="E6" s="404"/>
      <c r="F6" s="404"/>
      <c r="G6" s="404"/>
    </row>
    <row r="7" spans="1:7">
      <c r="A7" s="404" t="s">
        <v>41</v>
      </c>
      <c r="B7" s="404"/>
      <c r="C7" s="404"/>
      <c r="D7" s="404"/>
      <c r="E7" s="404"/>
      <c r="F7" s="404"/>
      <c r="G7" s="404"/>
    </row>
    <row r="8" spans="1:7">
      <c r="A8" s="404" t="s">
        <v>42</v>
      </c>
      <c r="B8" s="404"/>
      <c r="C8" s="404"/>
      <c r="D8" s="404"/>
      <c r="E8" s="404"/>
      <c r="F8" s="404"/>
      <c r="G8" s="404"/>
    </row>
    <row r="9" spans="1:7">
      <c r="A9" s="404" t="s">
        <v>43</v>
      </c>
      <c r="B9" s="404"/>
      <c r="C9" s="404"/>
      <c r="D9" s="404"/>
      <c r="E9" s="404"/>
      <c r="F9" s="404"/>
      <c r="G9" s="404"/>
    </row>
    <row r="10" spans="1:7">
      <c r="A10" s="404" t="s">
        <v>44</v>
      </c>
      <c r="B10" s="404"/>
      <c r="C10" s="404"/>
      <c r="D10" s="404"/>
      <c r="E10" s="404"/>
      <c r="F10" s="404"/>
      <c r="G10" s="404"/>
    </row>
    <row r="11" spans="1:7">
      <c r="A11" s="404" t="s">
        <v>45</v>
      </c>
      <c r="B11" s="404"/>
      <c r="C11" s="404"/>
      <c r="D11" s="404"/>
      <c r="E11" s="404"/>
      <c r="F11" s="404"/>
      <c r="G11" s="404"/>
    </row>
    <row r="12" spans="1:7">
      <c r="A12" s="404" t="s">
        <v>46</v>
      </c>
      <c r="B12" s="404"/>
      <c r="C12" s="404" t="s">
        <v>4</v>
      </c>
      <c r="D12" s="404"/>
      <c r="E12" s="404"/>
      <c r="F12" s="404"/>
      <c r="G12" s="404"/>
    </row>
    <row r="13" spans="1:7">
      <c r="A13" s="404"/>
      <c r="B13" s="404"/>
      <c r="C13" s="404"/>
      <c r="D13" s="404"/>
      <c r="E13" s="404"/>
      <c r="F13" s="404"/>
      <c r="G13" s="404"/>
    </row>
    <row r="14" spans="1:7">
      <c r="A14" s="405" t="s">
        <v>47</v>
      </c>
      <c r="B14" s="404"/>
      <c r="C14" s="404"/>
      <c r="D14" s="404"/>
      <c r="E14" s="404"/>
      <c r="F14" s="404"/>
      <c r="G14" s="404"/>
    </row>
    <row r="15" spans="1:7">
      <c r="A15" s="404"/>
      <c r="B15" s="404"/>
      <c r="C15" s="404"/>
      <c r="D15" s="404"/>
      <c r="E15" s="404"/>
      <c r="F15" s="404"/>
      <c r="G15" s="404"/>
    </row>
    <row r="16" spans="1:7">
      <c r="A16" s="404"/>
      <c r="B16" s="404"/>
      <c r="C16" s="404"/>
      <c r="D16" s="404"/>
      <c r="E16" s="404"/>
      <c r="F16" s="404"/>
      <c r="G16" s="404"/>
    </row>
    <row r="17" spans="1:7">
      <c r="A17" s="404"/>
      <c r="B17" s="404"/>
      <c r="C17" s="404"/>
      <c r="D17" s="404"/>
      <c r="E17" s="404"/>
      <c r="F17" s="404"/>
      <c r="G17" s="404"/>
    </row>
    <row r="18" spans="1:7">
      <c r="A18" s="404"/>
      <c r="B18" s="404"/>
      <c r="C18" s="404"/>
      <c r="D18" s="404"/>
      <c r="E18" s="404"/>
      <c r="F18" s="404"/>
      <c r="G18" s="404"/>
    </row>
    <row r="19" spans="1:7">
      <c r="A19" s="404"/>
      <c r="B19" s="404"/>
      <c r="C19" s="404"/>
      <c r="D19" s="404"/>
      <c r="E19" s="404"/>
      <c r="F19" s="404"/>
      <c r="G19" s="404"/>
    </row>
    <row r="20" spans="1:7">
      <c r="A20" s="404"/>
      <c r="B20" s="404"/>
      <c r="C20" s="404"/>
      <c r="D20" s="404"/>
      <c r="E20" s="404"/>
      <c r="F20" s="404"/>
      <c r="G20" s="404"/>
    </row>
    <row r="21" spans="1:7">
      <c r="A21" s="404"/>
      <c r="B21" s="404"/>
      <c r="C21" s="404"/>
      <c r="D21" s="404"/>
      <c r="E21" s="404"/>
      <c r="F21" s="404"/>
      <c r="G21" s="404"/>
    </row>
    <row r="22" spans="1:7">
      <c r="A22" s="404"/>
      <c r="B22" s="404"/>
      <c r="C22" s="404"/>
      <c r="D22" s="404"/>
      <c r="E22" s="404"/>
      <c r="F22" s="404"/>
      <c r="G22" s="404"/>
    </row>
    <row r="23" spans="1:7">
      <c r="A23" s="404"/>
      <c r="B23" s="404"/>
      <c r="C23" s="404"/>
      <c r="D23" s="404"/>
      <c r="E23" s="404"/>
      <c r="F23" s="404"/>
      <c r="G23" s="404"/>
    </row>
    <row r="24" spans="1:7">
      <c r="A24" s="404"/>
      <c r="B24" s="404"/>
      <c r="C24" s="404"/>
      <c r="D24" s="404"/>
      <c r="E24" s="404"/>
      <c r="F24" s="404"/>
      <c r="G24" s="404"/>
    </row>
    <row r="25" spans="1:7" ht="27" customHeight="1">
      <c r="A25" s="403" t="s">
        <v>48</v>
      </c>
      <c r="B25" s="404"/>
      <c r="C25" s="404"/>
      <c r="D25" s="404"/>
      <c r="E25" s="404"/>
      <c r="F25" s="404"/>
      <c r="G25" s="404"/>
    </row>
    <row r="26" spans="1:7">
      <c r="A26" s="404"/>
      <c r="B26" s="404"/>
      <c r="C26" s="404"/>
      <c r="D26" s="404"/>
      <c r="E26" s="404"/>
      <c r="F26" s="404"/>
      <c r="G26" s="404"/>
    </row>
    <row r="27" spans="1:7">
      <c r="A27" s="405" t="s">
        <v>49</v>
      </c>
      <c r="B27" s="404"/>
      <c r="C27" s="404"/>
      <c r="D27" s="404"/>
      <c r="E27" s="404"/>
      <c r="F27" s="404"/>
      <c r="G27" s="404"/>
    </row>
    <row r="28" spans="1:7">
      <c r="A28" s="404"/>
      <c r="B28" s="404"/>
      <c r="C28" s="404"/>
      <c r="D28" s="404"/>
      <c r="E28" s="404"/>
      <c r="F28" s="404"/>
      <c r="G28" s="404"/>
    </row>
    <row r="29" spans="1:7" ht="25.5" customHeight="1">
      <c r="A29" s="404"/>
      <c r="B29" s="404"/>
      <c r="C29" s="404"/>
      <c r="D29" s="404"/>
      <c r="E29" s="404"/>
      <c r="F29" s="404"/>
      <c r="G29" s="404"/>
    </row>
    <row r="30" spans="1:7" ht="23.25" customHeight="1">
      <c r="A30" s="405" t="s">
        <v>50</v>
      </c>
      <c r="B30" s="404"/>
      <c r="C30" s="404"/>
      <c r="D30" s="404"/>
      <c r="E30" s="404"/>
      <c r="F30" s="404"/>
      <c r="G30" s="404"/>
    </row>
    <row r="31" spans="1:7">
      <c r="A31" s="405" t="s">
        <v>51</v>
      </c>
      <c r="B31" s="404"/>
      <c r="C31" s="404"/>
      <c r="D31" s="404"/>
      <c r="E31" s="404"/>
      <c r="F31" s="404"/>
      <c r="G31" s="404"/>
    </row>
    <row r="32" spans="1:7" ht="3" customHeight="1">
      <c r="A32" s="404"/>
      <c r="B32" s="404"/>
      <c r="C32" s="404"/>
      <c r="D32" s="404"/>
      <c r="E32" s="404"/>
      <c r="F32" s="404"/>
      <c r="G32" s="404"/>
    </row>
    <row r="33" spans="1:7" hidden="1">
      <c r="A33" s="404"/>
      <c r="B33" s="404"/>
      <c r="C33" s="404"/>
      <c r="D33" s="404"/>
      <c r="E33" s="404"/>
      <c r="F33" s="404"/>
      <c r="G33" s="404"/>
    </row>
    <row r="34" spans="1:7">
      <c r="A34" s="405" t="s">
        <v>52</v>
      </c>
      <c r="B34" s="404"/>
      <c r="C34" s="404"/>
      <c r="D34" s="404"/>
      <c r="E34" s="404"/>
      <c r="F34" s="404"/>
      <c r="G34" s="404"/>
    </row>
    <row r="35" spans="1:7">
      <c r="A35" s="404"/>
      <c r="B35" s="404"/>
      <c r="C35" s="404"/>
      <c r="D35" s="404"/>
      <c r="E35" s="404"/>
      <c r="F35" s="404"/>
      <c r="G35" s="404"/>
    </row>
    <row r="36" spans="1:7">
      <c r="A36" s="404"/>
      <c r="B36" s="404"/>
      <c r="C36" s="404"/>
      <c r="D36" s="404"/>
      <c r="E36" s="404"/>
      <c r="F36" s="404"/>
      <c r="G36" s="404"/>
    </row>
    <row r="37" spans="1:7" ht="73.5" customHeight="1">
      <c r="A37" s="404"/>
      <c r="B37" s="404"/>
      <c r="C37" s="404"/>
      <c r="D37" s="404"/>
      <c r="E37" s="404"/>
      <c r="F37" s="404"/>
      <c r="G37" s="404"/>
    </row>
    <row r="38" spans="1:7">
      <c r="A38" s="405" t="s">
        <v>53</v>
      </c>
      <c r="B38" s="404"/>
      <c r="C38" s="404"/>
      <c r="D38" s="404"/>
      <c r="E38" s="404"/>
      <c r="F38" s="404"/>
      <c r="G38" s="404"/>
    </row>
    <row r="39" spans="1:7">
      <c r="A39" s="404"/>
      <c r="B39" s="404"/>
      <c r="C39" s="404"/>
      <c r="D39" s="404"/>
      <c r="E39" s="404"/>
      <c r="F39" s="404"/>
      <c r="G39" s="404"/>
    </row>
    <row r="40" spans="1:7">
      <c r="A40" s="404"/>
      <c r="B40" s="404"/>
      <c r="C40" s="404"/>
      <c r="D40" s="404"/>
      <c r="E40" s="404"/>
      <c r="F40" s="404"/>
      <c r="G40" s="404"/>
    </row>
    <row r="41" spans="1:7">
      <c r="A41" s="404" t="s">
        <v>0</v>
      </c>
      <c r="B41" s="404"/>
      <c r="C41" s="404"/>
      <c r="D41" s="404"/>
      <c r="E41" s="404"/>
      <c r="F41" s="404"/>
      <c r="G41" s="404"/>
    </row>
    <row r="42" spans="1:7">
      <c r="A42" s="404"/>
      <c r="B42" s="404"/>
      <c r="C42" s="404"/>
      <c r="D42" s="404"/>
      <c r="E42" s="404"/>
      <c r="F42" s="404"/>
      <c r="G42" s="404"/>
    </row>
    <row r="43" spans="1:7">
      <c r="A43" s="404"/>
      <c r="B43" s="404"/>
      <c r="C43" s="404"/>
      <c r="D43" s="404"/>
      <c r="E43" s="404"/>
      <c r="F43" s="404"/>
      <c r="G43" s="404"/>
    </row>
    <row r="44" spans="1:7">
      <c r="A44" s="404"/>
      <c r="B44" s="404"/>
      <c r="C44" s="404"/>
      <c r="D44" s="404"/>
      <c r="E44" s="404"/>
      <c r="F44" s="404"/>
      <c r="G44" s="404"/>
    </row>
    <row r="45" spans="1:7">
      <c r="A45" s="404"/>
      <c r="B45" s="404"/>
      <c r="C45" s="404"/>
      <c r="D45" s="404"/>
      <c r="E45" s="404"/>
      <c r="F45" s="404"/>
      <c r="G45" s="404"/>
    </row>
    <row r="46" spans="1:7">
      <c r="A46" s="404"/>
      <c r="B46" s="404"/>
      <c r="C46" s="404"/>
      <c r="D46" s="404"/>
      <c r="E46" s="404"/>
      <c r="F46" s="404"/>
      <c r="G46" s="404"/>
    </row>
    <row r="47" spans="1:7">
      <c r="A47" s="404"/>
      <c r="B47" s="404"/>
      <c r="C47" s="404"/>
      <c r="D47" s="404"/>
      <c r="E47" s="404"/>
      <c r="F47" s="404"/>
      <c r="G47" s="404"/>
    </row>
    <row r="48" spans="1:7">
      <c r="A48" s="404"/>
      <c r="B48" s="404"/>
      <c r="C48" s="404"/>
      <c r="D48" s="404"/>
      <c r="E48" s="404"/>
      <c r="F48" s="404"/>
      <c r="G48" s="404"/>
    </row>
    <row r="49" spans="1:7">
      <c r="A49" s="404"/>
      <c r="B49" s="404"/>
      <c r="C49" s="404"/>
      <c r="D49" s="404"/>
      <c r="E49" s="404"/>
      <c r="F49" s="404"/>
      <c r="G49" s="404"/>
    </row>
    <row r="50" spans="1:7">
      <c r="A50" s="404"/>
      <c r="B50" s="404"/>
      <c r="C50" s="404"/>
      <c r="D50" s="404"/>
      <c r="E50" s="404"/>
      <c r="F50" s="404"/>
      <c r="G50" s="404"/>
    </row>
    <row r="51" spans="1:7">
      <c r="A51" s="404"/>
      <c r="B51" s="404"/>
      <c r="C51" s="404"/>
      <c r="D51" s="404"/>
      <c r="E51" s="404"/>
      <c r="F51" s="404"/>
      <c r="G51" s="404"/>
    </row>
    <row r="52" spans="1:7">
      <c r="A52" s="404"/>
      <c r="B52" s="404"/>
      <c r="C52" s="404"/>
      <c r="D52" s="404"/>
      <c r="E52" s="404"/>
      <c r="F52" s="404"/>
      <c r="G52" s="404"/>
    </row>
    <row r="53" spans="1:7">
      <c r="A53" s="404"/>
      <c r="B53" s="404"/>
      <c r="C53" s="404"/>
      <c r="D53" s="404"/>
      <c r="E53" s="404"/>
      <c r="F53" s="404"/>
      <c r="G53" s="404"/>
    </row>
  </sheetData>
  <phoneticPr fontId="12" type="noConversion"/>
  <pageMargins left="0.75" right="0.75" top="1" bottom="1" header="0.5" footer="0.5"/>
  <pageSetup paperSize="9" orientation="portrait" horizontalDpi="300" verticalDpi="300" r:id="rId1"/>
  <headerFooter alignWithMargins="0">
    <oddFooter>&amp;RPágina 3</oddFooter>
  </headerFooter>
  <drawing r:id="rId2"/>
  <legacyDrawing r:id="rId3"/>
</worksheet>
</file>

<file path=xl/worksheets/sheet5.xml><?xml version="1.0" encoding="utf-8"?>
<worksheet xmlns="http://schemas.openxmlformats.org/spreadsheetml/2006/main" xmlns:r="http://schemas.openxmlformats.org/officeDocument/2006/relationships">
  <dimension ref="A1:A10"/>
  <sheetViews>
    <sheetView showGridLines="0" workbookViewId="0">
      <selection activeCell="G1" sqref="G1"/>
    </sheetView>
  </sheetViews>
  <sheetFormatPr defaultRowHeight="15"/>
  <sheetData>
    <row r="1" spans="1:1">
      <c r="A1" s="405" t="s">
        <v>54</v>
      </c>
    </row>
    <row r="9" spans="1:1" ht="162.75" customHeight="1"/>
    <row r="10" spans="1:1">
      <c r="A10" s="405" t="s">
        <v>55</v>
      </c>
    </row>
  </sheetData>
  <phoneticPr fontId="12" type="noConversion"/>
  <pageMargins left="0.75" right="0.75" top="1" bottom="1" header="0.5" footer="0.5"/>
  <pageSetup paperSize="9" orientation="portrait" horizontalDpi="300" verticalDpi="300" r:id="rId1"/>
  <headerFooter alignWithMargins="0">
    <oddFooter>&amp;RPágina 4</oddFooter>
  </headerFooter>
  <drawing r:id="rId2"/>
</worksheet>
</file>

<file path=xl/worksheets/sheet6.xml><?xml version="1.0" encoding="utf-8"?>
<worksheet xmlns="http://schemas.openxmlformats.org/spreadsheetml/2006/main" xmlns:r="http://schemas.openxmlformats.org/officeDocument/2006/relationships">
  <dimension ref="A1:D38"/>
  <sheetViews>
    <sheetView showGridLines="0" workbookViewId="0">
      <selection activeCell="H16" sqref="H16"/>
    </sheetView>
  </sheetViews>
  <sheetFormatPr defaultRowHeight="15"/>
  <sheetData>
    <row r="1" spans="1:4" ht="19.5" customHeight="1"/>
    <row r="2" spans="1:4" ht="19.5" customHeight="1">
      <c r="A2" s="401" t="s">
        <v>56</v>
      </c>
    </row>
    <row r="3" spans="1:4" ht="19.5" customHeight="1"/>
    <row r="4" spans="1:4" ht="19.5" customHeight="1">
      <c r="A4" s="403" t="s">
        <v>57</v>
      </c>
    </row>
    <row r="5" spans="1:4" ht="19.5" customHeight="1">
      <c r="A5" s="404" t="s">
        <v>58</v>
      </c>
    </row>
    <row r="6" spans="1:4" ht="19.5" customHeight="1"/>
    <row r="7" spans="1:4" ht="19.5" customHeight="1"/>
    <row r="8" spans="1:4" ht="19.5" customHeight="1"/>
    <row r="9" spans="1:4" ht="19.5" customHeight="1"/>
    <row r="10" spans="1:4" ht="19.5" customHeight="1"/>
    <row r="11" spans="1:4" ht="19.5" customHeight="1"/>
    <row r="12" spans="1:4" ht="19.5" customHeight="1">
      <c r="A12" s="404" t="s">
        <v>594</v>
      </c>
    </row>
    <row r="13" spans="1:4" ht="19.5" customHeight="1"/>
    <row r="14" spans="1:4" ht="19.5" customHeight="1"/>
    <row r="15" spans="1:4" ht="19.5" customHeight="1"/>
    <row r="16" spans="1:4" ht="19.5" customHeight="1"/>
    <row r="17" spans="1:1" ht="19.5" customHeight="1"/>
    <row r="18" spans="1:1" ht="19.5" customHeight="1"/>
    <row r="19" spans="1:1" ht="19.5" customHeight="1">
      <c r="A19" s="404" t="s">
        <v>59</v>
      </c>
    </row>
    <row r="20" spans="1:1" ht="19.5" customHeight="1">
      <c r="A20" s="404" t="s">
        <v>60</v>
      </c>
    </row>
    <row r="21" spans="1:1" ht="19.5" customHeight="1"/>
    <row r="22" spans="1:1" ht="19.5" customHeight="1"/>
    <row r="23" spans="1:1" ht="19.5" customHeight="1"/>
    <row r="24" spans="1:1" ht="19.5" customHeight="1"/>
    <row r="25" spans="1:1" ht="19.5" customHeight="1"/>
    <row r="26" spans="1:1" ht="19.5" customHeight="1">
      <c r="A26" s="404" t="s">
        <v>61</v>
      </c>
    </row>
    <row r="27" spans="1:1" ht="19.5" customHeight="1"/>
    <row r="28" spans="1:1" ht="19.5" customHeight="1"/>
    <row r="29" spans="1:1" ht="19.5" customHeight="1"/>
    <row r="30" spans="1:1" ht="19.5" customHeight="1"/>
    <row r="31" spans="1:1" ht="19.5" customHeight="1"/>
    <row r="32" spans="1:1" ht="19.5" customHeight="1"/>
    <row r="33" spans="1:1" ht="19.5" customHeight="1">
      <c r="A33" t="s">
        <v>0</v>
      </c>
    </row>
    <row r="34" spans="1:1" ht="19.5" customHeight="1"/>
    <row r="35" spans="1:1" ht="19.5" customHeight="1"/>
    <row r="36" spans="1:1" ht="19.5" customHeight="1"/>
    <row r="37" spans="1:1" ht="19.5" customHeight="1"/>
    <row r="38" spans="1:1" ht="19.5" customHeight="1"/>
  </sheetData>
  <phoneticPr fontId="12" type="noConversion"/>
  <pageMargins left="0.75" right="0.75" top="1" bottom="1" header="0.5" footer="0.5"/>
  <pageSetup paperSize="9" orientation="portrait" horizontalDpi="300" verticalDpi="300" r:id="rId1"/>
  <headerFooter alignWithMargins="0">
    <oddFooter>&amp;LPrémio do Jovem Empreendedor &amp;RPágina 5</oddFooter>
  </headerFooter>
  <drawing r:id="rId2"/>
  <legacyDrawing r:id="rId3"/>
</worksheet>
</file>

<file path=xl/worksheets/sheet7.xml><?xml version="1.0" encoding="utf-8"?>
<worksheet xmlns="http://schemas.openxmlformats.org/spreadsheetml/2006/main" xmlns:r="http://schemas.openxmlformats.org/officeDocument/2006/relationships">
  <dimension ref="A1:C38"/>
  <sheetViews>
    <sheetView showGridLines="0" topLeftCell="A11" workbookViewId="0">
      <selection activeCell="I16" sqref="I16"/>
    </sheetView>
  </sheetViews>
  <sheetFormatPr defaultRowHeight="15"/>
  <sheetData>
    <row r="1" spans="1:3" ht="19.5" customHeight="1"/>
    <row r="2" spans="1:3" ht="19.5" customHeight="1">
      <c r="A2" s="401" t="s">
        <v>62</v>
      </c>
    </row>
    <row r="3" spans="1:3" ht="19.5" customHeight="1"/>
    <row r="4" spans="1:3" ht="19.5" customHeight="1">
      <c r="A4" s="403" t="s">
        <v>63</v>
      </c>
    </row>
    <row r="5" spans="1:3" ht="19.5" customHeight="1"/>
    <row r="6" spans="1:3" ht="19.5" customHeight="1">
      <c r="A6" s="403" t="s">
        <v>64</v>
      </c>
    </row>
    <row r="7" spans="1:3" ht="19.5" customHeight="1">
      <c r="A7" s="404" t="s">
        <v>65</v>
      </c>
    </row>
    <row r="8" spans="1:3" ht="19.5" customHeight="1">
      <c r="A8" s="404" t="s">
        <v>66</v>
      </c>
    </row>
    <row r="9" spans="1:3" ht="19.5" customHeight="1"/>
    <row r="10" spans="1:3" ht="19.5" customHeight="1"/>
    <row r="11" spans="1:3" ht="19.5" customHeight="1"/>
    <row r="12" spans="1:3" ht="19.5" customHeight="1"/>
    <row r="13" spans="1:3" ht="19.5" customHeight="1"/>
    <row r="14" spans="1:3" ht="19.5" customHeight="1"/>
    <row r="15" spans="1:3" ht="19.5" customHeight="1"/>
    <row r="16" spans="1:3" ht="19.5" customHeight="1">
      <c r="A16" s="404" t="s">
        <v>67</v>
      </c>
    </row>
    <row r="17" spans="1:1" ht="19.5" customHeight="1"/>
    <row r="18" spans="1:1" ht="19.5" customHeight="1"/>
    <row r="19" spans="1:1" ht="19.5" customHeight="1"/>
    <row r="20" spans="1:1" ht="19.5" customHeight="1"/>
    <row r="21" spans="1:1" ht="19.5" customHeight="1"/>
    <row r="22" spans="1:1" ht="19.5" customHeight="1"/>
    <row r="23" spans="1:1" ht="19.5" customHeight="1"/>
    <row r="24" spans="1:1" ht="19.5" customHeight="1">
      <c r="A24" s="404" t="s">
        <v>68</v>
      </c>
    </row>
    <row r="25" spans="1:1" ht="19.5" customHeight="1">
      <c r="A25" s="404" t="s">
        <v>69</v>
      </c>
    </row>
    <row r="26" spans="1:1" ht="19.5" customHeight="1"/>
    <row r="27" spans="1:1" ht="19.5" customHeight="1"/>
    <row r="28" spans="1:1" ht="19.5" customHeight="1"/>
    <row r="29" spans="1:1" ht="19.5" customHeight="1"/>
    <row r="30" spans="1:1" ht="19.5" customHeight="1"/>
    <row r="31" spans="1:1" ht="19.5" customHeight="1"/>
    <row r="32" spans="1:1" ht="19.5" customHeight="1"/>
    <row r="33" ht="19.5" customHeight="1"/>
    <row r="34" ht="19.5" customHeight="1"/>
    <row r="35" ht="19.5" customHeight="1"/>
    <row r="36" ht="19.5" customHeight="1"/>
    <row r="37" ht="19.5" customHeight="1"/>
    <row r="38" ht="19.5" customHeight="1"/>
  </sheetData>
  <phoneticPr fontId="12" type="noConversion"/>
  <pageMargins left="0.75" right="0.75" top="1" bottom="1" header="0.5" footer="0.5"/>
  <pageSetup paperSize="9" orientation="portrait" horizontalDpi="300" verticalDpi="300" r:id="rId1"/>
  <headerFooter alignWithMargins="0">
    <oddFooter>&amp;RPágina 6</oddFooter>
  </headerFooter>
  <drawing r:id="rId2"/>
  <legacyDrawing r:id="rId3"/>
</worksheet>
</file>

<file path=xl/worksheets/sheet8.xml><?xml version="1.0" encoding="utf-8"?>
<worksheet xmlns="http://schemas.openxmlformats.org/spreadsheetml/2006/main" xmlns:r="http://schemas.openxmlformats.org/officeDocument/2006/relationships">
  <dimension ref="A1:G38"/>
  <sheetViews>
    <sheetView showGridLines="0" workbookViewId="0">
      <selection activeCell="I11" sqref="I11"/>
    </sheetView>
  </sheetViews>
  <sheetFormatPr defaultRowHeight="15"/>
  <sheetData>
    <row r="1" spans="1:3" ht="19.5" customHeight="1">
      <c r="A1" s="403" t="s">
        <v>70</v>
      </c>
    </row>
    <row r="2" spans="1:3" ht="19.5" customHeight="1">
      <c r="A2" s="404" t="s">
        <v>71</v>
      </c>
    </row>
    <row r="3" spans="1:3" ht="19.5" customHeight="1"/>
    <row r="4" spans="1:3" ht="19.5" customHeight="1"/>
    <row r="5" spans="1:3" ht="19.5" customHeight="1"/>
    <row r="6" spans="1:3" ht="19.5" customHeight="1"/>
    <row r="7" spans="1:3" ht="19.5" customHeight="1"/>
    <row r="8" spans="1:3" ht="19.5" customHeight="1"/>
    <row r="9" spans="1:3" ht="19.5" customHeight="1"/>
    <row r="10" spans="1:3" ht="19.5" customHeight="1"/>
    <row r="11" spans="1:3" ht="19.5" customHeight="1"/>
    <row r="12" spans="1:3" ht="19.5" customHeight="1"/>
    <row r="13" spans="1:3" ht="19.5" customHeight="1"/>
    <row r="14" spans="1:3" ht="19.5" customHeight="1"/>
    <row r="15" spans="1:3" ht="19.5" customHeight="1">
      <c r="A15" s="404" t="s">
        <v>72</v>
      </c>
    </row>
    <row r="16" spans="1:3" ht="19.5" customHeight="1">
      <c r="A16" s="404" t="s">
        <v>73</v>
      </c>
    </row>
    <row r="17" spans="1:7" ht="19.5" customHeight="1">
      <c r="A17" s="407" t="s">
        <v>74</v>
      </c>
    </row>
    <row r="18" spans="1:7" ht="19.5" customHeight="1"/>
    <row r="19" spans="1:7" ht="19.5" customHeight="1">
      <c r="A19" s="408"/>
      <c r="B19" s="409"/>
      <c r="C19" s="410" t="s">
        <v>75</v>
      </c>
      <c r="D19" s="411"/>
      <c r="E19" s="412" t="s">
        <v>76</v>
      </c>
      <c r="F19" s="413"/>
      <c r="G19" s="414"/>
    </row>
    <row r="20" spans="1:7" ht="27.75" customHeight="1">
      <c r="A20" s="408" t="s">
        <v>77</v>
      </c>
      <c r="B20" s="409"/>
      <c r="C20" s="440"/>
      <c r="D20" s="441"/>
      <c r="E20" s="442"/>
      <c r="F20" s="443"/>
      <c r="G20" s="444"/>
    </row>
    <row r="21" spans="1:7" ht="27.75" customHeight="1">
      <c r="A21" s="408" t="s">
        <v>78</v>
      </c>
      <c r="B21" s="409"/>
      <c r="C21" s="440"/>
      <c r="D21" s="441"/>
      <c r="E21" s="442"/>
      <c r="F21" s="443"/>
      <c r="G21" s="444"/>
    </row>
    <row r="22" spans="1:7" ht="27.75" customHeight="1">
      <c r="A22" s="408" t="s">
        <v>79</v>
      </c>
      <c r="B22" s="409"/>
      <c r="C22" s="440"/>
      <c r="D22" s="441"/>
      <c r="E22" s="442"/>
      <c r="F22" s="443"/>
      <c r="G22" s="444"/>
    </row>
    <row r="23" spans="1:7" ht="27.75" customHeight="1">
      <c r="A23" s="408" t="s">
        <v>80</v>
      </c>
      <c r="B23" s="409"/>
      <c r="C23" s="440"/>
      <c r="D23" s="441"/>
      <c r="E23" s="442"/>
      <c r="F23" s="443"/>
      <c r="G23" s="444"/>
    </row>
    <row r="24" spans="1:7" ht="27.75" customHeight="1">
      <c r="A24" s="408" t="s">
        <v>81</v>
      </c>
      <c r="B24" s="409"/>
      <c r="C24" s="440"/>
      <c r="D24" s="441"/>
      <c r="E24" s="442"/>
      <c r="F24" s="443"/>
      <c r="G24" s="444"/>
    </row>
    <row r="25" spans="1:7" ht="20.25" customHeight="1">
      <c r="A25" s="408" t="s">
        <v>82</v>
      </c>
      <c r="B25" s="409"/>
      <c r="C25" s="440"/>
      <c r="D25" s="441"/>
      <c r="E25" s="442"/>
      <c r="F25" s="443"/>
      <c r="G25" s="444"/>
    </row>
    <row r="26" spans="1:7" ht="20.25" customHeight="1">
      <c r="A26" s="408" t="s">
        <v>83</v>
      </c>
      <c r="B26" s="409"/>
      <c r="C26" s="440"/>
      <c r="D26" s="441"/>
      <c r="E26" s="442"/>
      <c r="F26" s="443"/>
      <c r="G26" s="444"/>
    </row>
    <row r="27" spans="1:7" ht="19.5" customHeight="1">
      <c r="A27" s="408" t="s">
        <v>84</v>
      </c>
      <c r="B27" s="409"/>
      <c r="C27" s="440"/>
      <c r="D27" s="441"/>
      <c r="E27" s="442"/>
      <c r="F27" s="443"/>
      <c r="G27" s="444"/>
    </row>
    <row r="28" spans="1:7" ht="17.25" customHeight="1">
      <c r="A28" s="408" t="s">
        <v>85</v>
      </c>
      <c r="B28" s="409"/>
      <c r="C28" s="440"/>
      <c r="D28" s="441"/>
      <c r="E28" s="442"/>
      <c r="F28" s="443"/>
      <c r="G28" s="444"/>
    </row>
    <row r="29" spans="1:7" ht="21.75" customHeight="1">
      <c r="A29" s="408" t="s">
        <v>86</v>
      </c>
      <c r="B29" s="409"/>
      <c r="C29" s="440"/>
      <c r="D29" s="441"/>
      <c r="E29" s="442"/>
      <c r="F29" s="443"/>
      <c r="G29" s="444"/>
    </row>
    <row r="30" spans="1:7" ht="20.25" customHeight="1">
      <c r="A30" s="408" t="s">
        <v>87</v>
      </c>
      <c r="B30" s="409"/>
      <c r="C30" s="440"/>
      <c r="D30" s="441"/>
      <c r="E30" s="442"/>
      <c r="F30" s="443"/>
      <c r="G30" s="444"/>
    </row>
    <row r="31" spans="1:7" ht="17.25" customHeight="1">
      <c r="A31" s="408"/>
      <c r="B31" s="409"/>
      <c r="C31" s="415"/>
      <c r="D31" s="416"/>
      <c r="E31" s="442"/>
      <c r="F31" s="443"/>
      <c r="G31" s="444"/>
    </row>
    <row r="32" spans="1:7" ht="21" customHeight="1">
      <c r="A32" s="408"/>
      <c r="B32" s="409"/>
      <c r="C32" s="415"/>
      <c r="D32" s="416"/>
      <c r="E32" s="442"/>
      <c r="F32" s="443"/>
      <c r="G32" s="444"/>
    </row>
    <row r="33" ht="19.5" customHeight="1"/>
    <row r="34" ht="19.5" customHeight="1"/>
    <row r="35" ht="19.5" customHeight="1"/>
    <row r="36" ht="19.5" customHeight="1"/>
    <row r="37" ht="19.5" customHeight="1"/>
    <row r="38" ht="19.5" customHeight="1"/>
  </sheetData>
  <mergeCells count="24">
    <mergeCell ref="E32:G32"/>
    <mergeCell ref="E28:G28"/>
    <mergeCell ref="E29:G29"/>
    <mergeCell ref="E30:G30"/>
    <mergeCell ref="E31:G31"/>
    <mergeCell ref="E20:G20"/>
    <mergeCell ref="E21:G21"/>
    <mergeCell ref="E22:G22"/>
    <mergeCell ref="E23:G23"/>
    <mergeCell ref="E24:G24"/>
    <mergeCell ref="C29:D29"/>
    <mergeCell ref="C30:D30"/>
    <mergeCell ref="C20:D20"/>
    <mergeCell ref="C21:D21"/>
    <mergeCell ref="C22:D22"/>
    <mergeCell ref="C23:D23"/>
    <mergeCell ref="C24:D24"/>
    <mergeCell ref="C27:D27"/>
    <mergeCell ref="C25:D25"/>
    <mergeCell ref="C26:D26"/>
    <mergeCell ref="E26:G26"/>
    <mergeCell ref="E27:G27"/>
    <mergeCell ref="C28:D28"/>
    <mergeCell ref="E25:G25"/>
  </mergeCells>
  <phoneticPr fontId="12" type="noConversion"/>
  <pageMargins left="0.75" right="0.75" top="1" bottom="1" header="0.5" footer="0.5"/>
  <pageSetup paperSize="9" orientation="portrait" horizontalDpi="300" verticalDpi="300" r:id="rId1"/>
  <headerFooter alignWithMargins="0">
    <oddFooter>&amp;RPágina 7</oddFooter>
  </headerFooter>
  <drawing r:id="rId2"/>
  <legacyDrawing r:id="rId3"/>
</worksheet>
</file>

<file path=xl/worksheets/sheet9.xml><?xml version="1.0" encoding="utf-8"?>
<worksheet xmlns="http://schemas.openxmlformats.org/spreadsheetml/2006/main" xmlns:r="http://schemas.openxmlformats.org/officeDocument/2006/relationships">
  <dimension ref="A1:C38"/>
  <sheetViews>
    <sheetView showGridLines="0" topLeftCell="A18" workbookViewId="0">
      <selection activeCell="B24" sqref="B24"/>
    </sheetView>
  </sheetViews>
  <sheetFormatPr defaultRowHeight="15"/>
  <sheetData>
    <row r="1" spans="1:3" ht="19.5" customHeight="1">
      <c r="A1" s="404" t="s">
        <v>88</v>
      </c>
    </row>
    <row r="2" spans="1:3" ht="19.5" customHeight="1">
      <c r="A2" s="404" t="s">
        <v>89</v>
      </c>
    </row>
    <row r="3" spans="1:3" ht="19.5" customHeight="1">
      <c r="A3" s="404" t="s">
        <v>90</v>
      </c>
    </row>
    <row r="4" spans="1:3" ht="19.5" customHeight="1"/>
    <row r="5" spans="1:3" ht="19.5" customHeight="1"/>
    <row r="6" spans="1:3" ht="19.5" customHeight="1"/>
    <row r="7" spans="1:3" ht="19.5" customHeight="1"/>
    <row r="8" spans="1:3" ht="19.5" customHeight="1"/>
    <row r="9" spans="1:3" ht="19.5" customHeight="1"/>
    <row r="10" spans="1:3" ht="19.5" customHeight="1"/>
    <row r="11" spans="1:3" ht="19.5" customHeight="1">
      <c r="A11" s="403" t="s">
        <v>91</v>
      </c>
    </row>
    <row r="12" spans="1:3" ht="19.5" customHeight="1">
      <c r="A12" s="404" t="s">
        <v>92</v>
      </c>
    </row>
    <row r="13" spans="1:3" ht="19.5" customHeight="1">
      <c r="A13" s="404" t="s">
        <v>93</v>
      </c>
    </row>
    <row r="14" spans="1:3" ht="19.5" customHeight="1">
      <c r="A14" s="404" t="s">
        <v>94</v>
      </c>
    </row>
    <row r="15" spans="1:3" ht="19.5" customHeight="1"/>
    <row r="16" spans="1:3" ht="19.5" customHeight="1"/>
    <row r="17" spans="1:2" ht="19.5" customHeight="1"/>
    <row r="18" spans="1:2" ht="19.5" customHeight="1"/>
    <row r="19" spans="1:2" ht="19.5" customHeight="1"/>
    <row r="20" spans="1:2" ht="19.5" customHeight="1"/>
    <row r="21" spans="1:2" ht="19.5" customHeight="1"/>
    <row r="22" spans="1:2" ht="19.5" customHeight="1"/>
    <row r="23" spans="1:2" ht="19.5" customHeight="1">
      <c r="A23" s="401" t="s">
        <v>95</v>
      </c>
    </row>
    <row r="24" spans="1:2" ht="19.5" customHeight="1">
      <c r="A24" s="403" t="s">
        <v>96</v>
      </c>
    </row>
    <row r="25" spans="1:2" ht="19.5" customHeight="1">
      <c r="A25" s="404" t="s">
        <v>97</v>
      </c>
    </row>
    <row r="26" spans="1:2" ht="19.5" customHeight="1"/>
    <row r="27" spans="1:2" ht="19.5" customHeight="1"/>
    <row r="28" spans="1:2" ht="19.5" customHeight="1"/>
    <row r="29" spans="1:2" ht="19.5" customHeight="1"/>
    <row r="30" spans="1:2" ht="19.5" customHeight="1"/>
    <row r="31" spans="1:2" ht="19.5" customHeight="1"/>
    <row r="32" spans="1:2" ht="19.5" customHeight="1"/>
    <row r="33" ht="19.5" customHeight="1"/>
    <row r="34" ht="19.5" customHeight="1"/>
    <row r="35" ht="19.5" customHeight="1"/>
    <row r="36" ht="19.5" customHeight="1"/>
    <row r="37" ht="19.5" customHeight="1"/>
    <row r="38" ht="19.5" customHeight="1"/>
  </sheetData>
  <phoneticPr fontId="12" type="noConversion"/>
  <pageMargins left="0.75" right="0.75" top="1" bottom="1" header="0.5" footer="0.5"/>
  <pageSetup paperSize="9" orientation="portrait" horizontalDpi="300" verticalDpi="300" r:id="rId1"/>
  <headerFooter alignWithMargins="0">
    <oddFooter>&amp;RPágina 8</oddFooter>
  </headerFooter>
  <drawing r:id="rId2"/>
  <legacyDrawing r:id="rId3"/>
</worksheet>
</file>

<file path=xl/worksheets/sheet10.xml><?xml version="1.0" encoding="utf-8"?>
<worksheet xmlns="http://schemas.openxmlformats.org/spreadsheetml/2006/main" xmlns:r="http://schemas.openxmlformats.org/officeDocument/2006/relationships">
  <dimension ref="A1:B39"/>
  <sheetViews>
    <sheetView showGridLines="0" topLeftCell="A13" workbookViewId="0">
      <selection activeCell="H33" sqref="H33"/>
    </sheetView>
  </sheetViews>
  <sheetFormatPr defaultRowHeight="15"/>
  <sheetData>
    <row r="1" spans="1:2" ht="19.5" customHeight="1">
      <c r="A1" s="403" t="s">
        <v>98</v>
      </c>
    </row>
    <row r="2" spans="1:2" ht="19.5" customHeight="1">
      <c r="A2" s="404" t="s">
        <v>99</v>
      </c>
    </row>
    <row r="3" spans="1:2" ht="19.5" customHeight="1">
      <c r="A3" s="404" t="s">
        <v>100</v>
      </c>
    </row>
    <row r="4" spans="1:2" ht="19.5" customHeight="1"/>
    <row r="5" spans="1:2" ht="19.5" customHeight="1"/>
    <row r="6" spans="1:2" ht="19.5" customHeight="1"/>
    <row r="7" spans="1:2" ht="19.5" customHeight="1"/>
    <row r="8" spans="1:2" ht="19.5" customHeight="1"/>
    <row r="9" spans="1:2" ht="19.5" customHeight="1"/>
    <row r="10" spans="1:2" ht="19.5" customHeight="1">
      <c r="A10" s="404" t="s">
        <v>101</v>
      </c>
    </row>
    <row r="11" spans="1:2" ht="19.5" customHeight="1">
      <c r="A11" s="404" t="s">
        <v>102</v>
      </c>
    </row>
    <row r="12" spans="1:2" ht="19.5" customHeight="1"/>
    <row r="13" spans="1:2" ht="19.5" customHeight="1"/>
    <row r="14" spans="1:2" ht="19.5" customHeight="1"/>
    <row r="15" spans="1:2" ht="19.5" customHeight="1"/>
    <row r="16" spans="1:2" ht="19.5" customHeight="1"/>
    <row r="17" spans="1:2" ht="19.5" customHeight="1"/>
    <row r="18" spans="1:2" ht="19.5" customHeight="1">
      <c r="A18" s="404" t="s">
        <v>103</v>
      </c>
    </row>
    <row r="19" spans="1:2" ht="19.5" customHeight="1">
      <c r="A19" s="404" t="s">
        <v>104</v>
      </c>
    </row>
    <row r="20" spans="1:2" ht="19.5" customHeight="1"/>
    <row r="21" spans="1:2" ht="19.5" customHeight="1"/>
    <row r="22" spans="1:2" ht="19.5" customHeight="1"/>
    <row r="23" spans="1:2" ht="19.5" customHeight="1"/>
    <row r="24" spans="1:2" ht="19.5" customHeight="1"/>
    <row r="25" spans="1:2" ht="19.5" customHeight="1"/>
    <row r="26" spans="1:2" ht="19.5" customHeight="1"/>
    <row r="27" spans="1:2" ht="19.5" customHeight="1">
      <c r="A27" s="403" t="s">
        <v>105</v>
      </c>
    </row>
    <row r="28" spans="1:2" ht="19.5" customHeight="1">
      <c r="A28" s="404" t="s">
        <v>106</v>
      </c>
    </row>
    <row r="29" spans="1:2" ht="19.5" customHeight="1">
      <c r="A29" s="404" t="s">
        <v>107</v>
      </c>
    </row>
    <row r="30" spans="1:2" ht="19.5" customHeight="1"/>
    <row r="31" spans="1:2" ht="19.5" customHeight="1"/>
    <row r="32" spans="1:2" ht="19.5" customHeight="1"/>
    <row r="33" ht="19.5" customHeight="1"/>
    <row r="34" ht="19.5" customHeight="1"/>
    <row r="35" ht="19.5" customHeight="1"/>
    <row r="36" ht="19.5" customHeight="1"/>
    <row r="37" ht="19.5" customHeight="1"/>
    <row r="38" ht="19.5" customHeight="1"/>
    <row r="39" ht="19.5" customHeight="1"/>
  </sheetData>
  <phoneticPr fontId="12" type="noConversion"/>
  <pageMargins left="0.75" right="0.75" top="1" bottom="1" header="0.5" footer="0.5"/>
  <pageSetup paperSize="9" orientation="portrait" horizontalDpi="300" verticalDpi="300" r:id="rId1"/>
  <headerFooter alignWithMargins="0">
    <oddFooter>&amp;RPágina 9</oddFooter>
  </headerFooter>
  <drawing r:id="rId2"/>
  <legacyDrawing r:id="rId3"/>
</worksheet>
</file>

<file path=xl/worksheets/sheet11.xml><?xml version="1.0" encoding="utf-8"?>
<worksheet xmlns="http://schemas.openxmlformats.org/spreadsheetml/2006/main" xmlns:r="http://schemas.openxmlformats.org/officeDocument/2006/relationships">
  <dimension ref="A1:G38"/>
  <sheetViews>
    <sheetView showGridLines="0" workbookViewId="0">
      <selection activeCell="L4" sqref="L4"/>
    </sheetView>
  </sheetViews>
  <sheetFormatPr defaultRowHeight="15"/>
  <sheetData>
    <row r="1" spans="1:7" ht="19.5" customHeight="1">
      <c r="A1" s="403" t="s">
        <v>108</v>
      </c>
    </row>
    <row r="2" spans="1:7" ht="19.5" customHeight="1">
      <c r="A2" s="404" t="s">
        <v>109</v>
      </c>
    </row>
    <row r="3" spans="1:7" ht="19.5" customHeight="1">
      <c r="A3" s="404" t="s">
        <v>110</v>
      </c>
    </row>
    <row r="4" spans="1:7" ht="19.5" customHeight="1">
      <c r="A4" s="404" t="s">
        <v>111</v>
      </c>
    </row>
    <row r="5" spans="1:7" ht="19.5" customHeight="1"/>
    <row r="6" spans="1:7" ht="27.75" customHeight="1">
      <c r="A6" s="417" t="s">
        <v>112</v>
      </c>
      <c r="B6" s="418"/>
      <c r="C6" s="419"/>
      <c r="D6" s="417" t="s">
        <v>113</v>
      </c>
      <c r="E6" s="418"/>
      <c r="F6" s="418"/>
      <c r="G6" s="419"/>
    </row>
    <row r="7" spans="1:7" ht="19.5" customHeight="1">
      <c r="A7" s="448"/>
      <c r="B7" s="449"/>
      <c r="C7" s="450"/>
      <c r="D7" s="465"/>
      <c r="E7" s="466"/>
      <c r="F7" s="466"/>
      <c r="G7" s="467"/>
    </row>
    <row r="8" spans="1:7" ht="19.5" customHeight="1">
      <c r="A8" s="451"/>
      <c r="B8" s="452"/>
      <c r="C8" s="453"/>
      <c r="D8" s="445"/>
      <c r="E8" s="446"/>
      <c r="F8" s="446"/>
      <c r="G8" s="447"/>
    </row>
    <row r="9" spans="1:7" ht="19.5" customHeight="1">
      <c r="A9" s="451"/>
      <c r="B9" s="452"/>
      <c r="C9" s="453"/>
      <c r="D9" s="445"/>
      <c r="E9" s="446"/>
      <c r="F9" s="446"/>
      <c r="G9" s="447"/>
    </row>
    <row r="10" spans="1:7" ht="19.5" customHeight="1">
      <c r="A10" s="451"/>
      <c r="B10" s="452"/>
      <c r="C10" s="453"/>
      <c r="D10" s="445"/>
      <c r="E10" s="446"/>
      <c r="F10" s="446"/>
      <c r="G10" s="447"/>
    </row>
    <row r="11" spans="1:7" ht="19.5" customHeight="1">
      <c r="A11" s="451"/>
      <c r="B11" s="452"/>
      <c r="C11" s="453"/>
      <c r="D11" s="445"/>
      <c r="E11" s="446"/>
      <c r="F11" s="446"/>
      <c r="G11" s="447"/>
    </row>
    <row r="12" spans="1:7" ht="19.5" customHeight="1">
      <c r="A12" s="451"/>
      <c r="B12" s="452"/>
      <c r="C12" s="453"/>
      <c r="D12" s="445"/>
      <c r="E12" s="446"/>
      <c r="F12" s="446"/>
      <c r="G12" s="447"/>
    </row>
    <row r="13" spans="1:7" ht="19.5" customHeight="1">
      <c r="A13" s="451"/>
      <c r="B13" s="452"/>
      <c r="C13" s="453"/>
      <c r="D13" s="445"/>
      <c r="E13" s="446"/>
      <c r="F13" s="446"/>
      <c r="G13" s="447"/>
    </row>
    <row r="14" spans="1:7" ht="19.5" customHeight="1">
      <c r="A14" s="451"/>
      <c r="B14" s="452"/>
      <c r="C14" s="453"/>
      <c r="D14" s="445"/>
      <c r="E14" s="446"/>
      <c r="F14" s="446"/>
      <c r="G14" s="447"/>
    </row>
    <row r="15" spans="1:7" ht="19.5" customHeight="1">
      <c r="A15" s="451"/>
      <c r="B15" s="452"/>
      <c r="C15" s="453"/>
      <c r="D15" s="445"/>
      <c r="E15" s="446"/>
      <c r="F15" s="446"/>
      <c r="G15" s="447"/>
    </row>
    <row r="16" spans="1:7" ht="19.5" customHeight="1">
      <c r="A16" s="451"/>
      <c r="B16" s="452"/>
      <c r="C16" s="453"/>
      <c r="D16" s="445"/>
      <c r="E16" s="446"/>
      <c r="F16" s="446"/>
      <c r="G16" s="447"/>
    </row>
    <row r="17" spans="1:7" ht="19.5" customHeight="1">
      <c r="A17" s="454"/>
      <c r="B17" s="455"/>
      <c r="C17" s="456"/>
      <c r="D17" s="459"/>
      <c r="E17" s="460"/>
      <c r="F17" s="460"/>
      <c r="G17" s="461"/>
    </row>
    <row r="18" spans="1:7" ht="19.5" customHeight="1">
      <c r="A18" s="188"/>
      <c r="B18" s="188"/>
      <c r="C18" s="188"/>
      <c r="D18" s="188"/>
      <c r="E18" s="188"/>
      <c r="F18" s="188"/>
      <c r="G18" s="188"/>
    </row>
    <row r="19" spans="1:7" ht="19.5" customHeight="1">
      <c r="A19" s="420" t="s">
        <v>114</v>
      </c>
      <c r="B19" s="421"/>
      <c r="C19" s="457"/>
      <c r="D19" s="458"/>
      <c r="E19" s="412" t="s">
        <v>76</v>
      </c>
      <c r="F19" s="413"/>
      <c r="G19" s="414"/>
    </row>
    <row r="20" spans="1:7" ht="30.75" customHeight="1">
      <c r="A20" s="408" t="s">
        <v>115</v>
      </c>
      <c r="B20" s="409"/>
      <c r="C20" s="440"/>
      <c r="D20" s="441"/>
      <c r="E20" s="462"/>
      <c r="F20" s="463"/>
      <c r="G20" s="464"/>
    </row>
    <row r="21" spans="1:7" ht="30.75" customHeight="1">
      <c r="A21" s="408" t="s">
        <v>116</v>
      </c>
      <c r="B21" s="409"/>
      <c r="C21" s="440"/>
      <c r="D21" s="441"/>
      <c r="E21" s="462"/>
      <c r="F21" s="463"/>
      <c r="G21" s="464"/>
    </row>
    <row r="22" spans="1:7" ht="30.75" customHeight="1">
      <c r="A22" s="408" t="s">
        <v>117</v>
      </c>
      <c r="B22" s="409"/>
      <c r="C22" s="440"/>
      <c r="D22" s="441"/>
      <c r="E22" s="462"/>
      <c r="F22" s="463"/>
      <c r="G22" s="464"/>
    </row>
    <row r="23" spans="1:7" ht="30.75" customHeight="1">
      <c r="A23" s="408" t="s">
        <v>118</v>
      </c>
      <c r="B23" s="409"/>
      <c r="C23" s="440"/>
      <c r="D23" s="441"/>
      <c r="E23" s="462"/>
      <c r="F23" s="463"/>
      <c r="G23" s="464"/>
    </row>
    <row r="24" spans="1:7" ht="30.75" customHeight="1">
      <c r="A24" s="408" t="s">
        <v>119</v>
      </c>
      <c r="B24" s="409"/>
      <c r="C24" s="440"/>
      <c r="D24" s="441"/>
      <c r="E24" s="462"/>
      <c r="F24" s="463"/>
      <c r="G24" s="464"/>
    </row>
    <row r="25" spans="1:7" ht="30.75" customHeight="1">
      <c r="A25" s="408" t="s">
        <v>120</v>
      </c>
      <c r="B25" s="409"/>
      <c r="C25" s="440"/>
      <c r="D25" s="441"/>
      <c r="E25" s="462"/>
      <c r="F25" s="463"/>
      <c r="G25" s="464"/>
    </row>
    <row r="26" spans="1:7" ht="30.75" customHeight="1">
      <c r="A26" s="408" t="s">
        <v>121</v>
      </c>
      <c r="B26" s="409"/>
      <c r="C26" s="440"/>
      <c r="D26" s="441"/>
      <c r="E26" s="462"/>
      <c r="F26" s="463"/>
      <c r="G26" s="464"/>
    </row>
    <row r="27" spans="1:7" ht="30.75" customHeight="1">
      <c r="A27" s="408" t="s">
        <v>87</v>
      </c>
      <c r="B27" s="409"/>
      <c r="C27" s="440"/>
      <c r="D27" s="441"/>
      <c r="E27" s="462"/>
      <c r="F27" s="463"/>
      <c r="G27" s="464"/>
    </row>
    <row r="28" spans="1:7" ht="30.75" customHeight="1">
      <c r="A28" s="408"/>
      <c r="B28" s="409"/>
      <c r="C28" s="415"/>
      <c r="D28" s="416"/>
      <c r="E28" s="462"/>
      <c r="F28" s="463"/>
      <c r="G28" s="464"/>
    </row>
    <row r="29" spans="1:7" ht="19.5" customHeight="1"/>
    <row r="30" spans="1:7" ht="19.5" customHeight="1"/>
    <row r="31" spans="1:7" ht="19.5" customHeight="1"/>
    <row r="32" spans="1:7" ht="19.5" customHeight="1"/>
    <row r="33" ht="19.5" customHeight="1"/>
    <row r="34" ht="19.5" customHeight="1"/>
    <row r="35" ht="19.5" customHeight="1"/>
    <row r="36" ht="19.5" customHeight="1"/>
    <row r="37" ht="19.5" customHeight="1"/>
    <row r="38" ht="19.5" customHeight="1"/>
  </sheetData>
  <mergeCells count="30">
    <mergeCell ref="C26:D26"/>
    <mergeCell ref="E28:G28"/>
    <mergeCell ref="E27:G27"/>
    <mergeCell ref="E26:G26"/>
    <mergeCell ref="D8:G8"/>
    <mergeCell ref="C27:D27"/>
    <mergeCell ref="C20:D20"/>
    <mergeCell ref="C21:D21"/>
    <mergeCell ref="C22:D22"/>
    <mergeCell ref="E21:G21"/>
    <mergeCell ref="E20:G20"/>
    <mergeCell ref="E25:G25"/>
    <mergeCell ref="E24:G24"/>
    <mergeCell ref="E23:G23"/>
    <mergeCell ref="E22:G22"/>
    <mergeCell ref="C23:D23"/>
    <mergeCell ref="C19:D19"/>
    <mergeCell ref="C24:D24"/>
    <mergeCell ref="C25:D25"/>
    <mergeCell ref="D17:G17"/>
    <mergeCell ref="D15:G15"/>
    <mergeCell ref="A7:C17"/>
    <mergeCell ref="D14:G14"/>
    <mergeCell ref="D13:G13"/>
    <mergeCell ref="D12:G12"/>
    <mergeCell ref="D11:G11"/>
    <mergeCell ref="D10:G10"/>
    <mergeCell ref="D9:G9"/>
    <mergeCell ref="D16:G16"/>
    <mergeCell ref="D7:G7"/>
  </mergeCells>
  <phoneticPr fontId="12" type="noConversion"/>
  <pageMargins left="0.75" right="0.75" top="1" bottom="1" header="0.5" footer="0.5"/>
  <pageSetup paperSize="9" orientation="portrait" horizontalDpi="300" verticalDpi="300" r:id="rId1"/>
  <headerFooter alignWithMargins="0">
    <oddFooter>&amp;RPágina 10</oddFooter>
  </headerFooter>
  <drawing r:id="rId2"/>
  <legacyDrawing r:id="rId3"/>
</worksheet>
</file>

<file path=xl/worksheets/sheet12.xml><?xml version="1.0" encoding="utf-8"?>
<worksheet xmlns="http://schemas.openxmlformats.org/spreadsheetml/2006/main" xmlns:r="http://schemas.openxmlformats.org/officeDocument/2006/relationships">
  <sheetPr transitionEvaluation="1" transitionEntry="1"/>
  <dimension ref="A1:FM1280"/>
  <sheetViews>
    <sheetView showGridLines="0" zoomScale="75" workbookViewId="0">
      <selection activeCell="K7" sqref="K7"/>
    </sheetView>
  </sheetViews>
  <sheetFormatPr defaultColWidth="9.77734375" defaultRowHeight="11.25"/>
  <cols>
    <col min="1" max="1" width="37.33203125" style="2" customWidth="1"/>
    <col min="2" max="2" width="1.5546875" style="2" hidden="1" customWidth="1"/>
    <col min="3" max="3" width="4.88671875" style="2" hidden="1" customWidth="1"/>
    <col min="4" max="6" width="8.21875" style="2" customWidth="1"/>
    <col min="7" max="7" width="7.77734375" style="2" customWidth="1"/>
    <col min="8" max="9" width="8.21875" style="2" customWidth="1"/>
    <col min="10" max="10" width="8.109375" style="2" customWidth="1"/>
    <col min="11" max="11" width="9.5546875" style="2" customWidth="1"/>
    <col min="12" max="16" width="6.6640625" style="2" customWidth="1"/>
    <col min="17" max="17" width="7.33203125" style="2" customWidth="1"/>
    <col min="18" max="18" width="7.88671875" style="2" customWidth="1"/>
    <col min="19" max="19" width="26.21875" style="2" customWidth="1"/>
    <col min="20" max="20" width="1.109375" style="2" customWidth="1"/>
    <col min="21" max="26" width="6.6640625" style="2" customWidth="1"/>
    <col min="27" max="28" width="9.77734375" style="2" customWidth="1"/>
    <col min="29" max="29" width="31.21875" style="2" customWidth="1"/>
    <col min="30" max="30" width="12.44140625" style="2" customWidth="1"/>
    <col min="31" max="32" width="11.21875" style="2" customWidth="1"/>
    <col min="33" max="34" width="12.77734375" style="2" customWidth="1"/>
    <col min="35" max="35" width="31.21875" style="2" customWidth="1"/>
    <col min="36" max="37" width="12.77734375" style="2" customWidth="1"/>
    <col min="38" max="41" width="11.77734375" style="2" customWidth="1"/>
    <col min="42" max="42" width="45.109375" style="2" customWidth="1"/>
    <col min="43" max="43" width="11.77734375" style="2" customWidth="1"/>
    <col min="44" max="44" width="14" style="2" customWidth="1"/>
    <col min="45" max="45" width="26.33203125" style="2" customWidth="1"/>
    <col min="46" max="46" width="33.44140625" style="2" customWidth="1"/>
    <col min="47" max="47" width="7.33203125" style="2" customWidth="1"/>
    <col min="48" max="57" width="6.33203125" style="2" customWidth="1"/>
    <col min="58" max="58" width="9.77734375" style="2" customWidth="1"/>
    <col min="59" max="59" width="35" style="2" customWidth="1"/>
    <col min="60" max="60" width="7.33203125" style="2" customWidth="1"/>
    <col min="61" max="70" width="6.109375" style="2" customWidth="1"/>
    <col min="71" max="79" width="9.77734375" style="2" customWidth="1"/>
    <col min="80" max="80" width="28.5546875" style="2" customWidth="1"/>
    <col min="81" max="81" width="12.44140625" style="2" customWidth="1"/>
    <col min="82" max="82" width="12.109375" style="2" customWidth="1"/>
    <col min="83" max="83" width="11.6640625" style="2" customWidth="1"/>
    <col min="84" max="86" width="9.77734375" style="2" customWidth="1"/>
    <col min="87" max="87" width="38.33203125" style="2" customWidth="1"/>
    <col min="88" max="93" width="9.77734375" style="2" customWidth="1"/>
    <col min="94" max="94" width="38.77734375" style="2" customWidth="1"/>
    <col min="95" max="99" width="7.77734375" style="2" customWidth="1"/>
    <col min="100" max="100" width="9.109375" style="2" customWidth="1"/>
    <col min="101" max="101" width="33.88671875" style="2" customWidth="1"/>
    <col min="102" max="106" width="7.6640625" style="2" customWidth="1"/>
    <col min="107" max="108" width="21.77734375" style="2" customWidth="1"/>
    <col min="109" max="110" width="18.77734375" style="2" customWidth="1"/>
    <col min="111" max="111" width="17.77734375" style="2" customWidth="1"/>
    <col min="112" max="112" width="18.77734375" style="2" customWidth="1"/>
    <col min="113" max="113" width="12.77734375" style="2" customWidth="1"/>
    <col min="114" max="16384" width="9.77734375" style="2"/>
  </cols>
  <sheetData>
    <row r="1" spans="1:169" ht="30" customHeight="1">
      <c r="A1" s="333" t="s">
        <v>122</v>
      </c>
      <c r="B1" s="334"/>
      <c r="C1" s="334"/>
      <c r="D1" s="334"/>
      <c r="E1" s="334"/>
      <c r="F1" s="334"/>
      <c r="G1" s="334"/>
      <c r="H1" s="334"/>
    </row>
    <row r="2" spans="1:169" ht="20.25" customHeight="1" thickBot="1">
      <c r="A2" s="332" t="s">
        <v>123</v>
      </c>
    </row>
    <row r="3" spans="1:169" ht="20.25">
      <c r="A3" s="432" t="s">
        <v>124</v>
      </c>
      <c r="B3" s="74"/>
      <c r="C3" s="74"/>
      <c r="D3" s="74"/>
      <c r="E3" s="74"/>
      <c r="F3" s="74"/>
      <c r="G3" s="75"/>
      <c r="H3" s="76"/>
      <c r="I3" s="1"/>
      <c r="J3" s="66"/>
      <c r="K3" s="66"/>
      <c r="L3" s="66"/>
      <c r="M3" s="66"/>
      <c r="N3" s="66"/>
      <c r="O3" s="66"/>
      <c r="P3" s="66"/>
      <c r="Q3" s="66"/>
      <c r="AC3" s="66"/>
      <c r="AD3" s="66"/>
      <c r="AE3" s="66"/>
      <c r="AF3" s="66"/>
      <c r="AG3" s="66"/>
      <c r="AH3" s="66"/>
      <c r="AI3" s="16" t="s">
        <v>125</v>
      </c>
      <c r="AJ3" s="13"/>
      <c r="AK3" s="13"/>
      <c r="AL3" s="13"/>
      <c r="AM3" s="13"/>
      <c r="AN3" s="13"/>
      <c r="AO3" s="13"/>
      <c r="AP3" s="66"/>
      <c r="AQ3" s="66"/>
      <c r="AR3" s="66"/>
      <c r="AS3" s="66"/>
      <c r="AT3" s="66"/>
      <c r="AU3" s="66"/>
      <c r="AV3" s="66"/>
      <c r="AW3" s="66"/>
      <c r="AX3" s="66"/>
      <c r="AY3" s="66"/>
      <c r="AZ3" s="66"/>
      <c r="BA3" s="66"/>
      <c r="BB3" s="66"/>
      <c r="BC3" s="66"/>
      <c r="BD3" s="66"/>
      <c r="BE3" s="66"/>
      <c r="BF3" s="66"/>
      <c r="BG3" s="66"/>
      <c r="BH3" s="66"/>
      <c r="BI3" s="66"/>
      <c r="BJ3" s="66"/>
      <c r="BK3" s="66"/>
      <c r="BL3" s="66"/>
      <c r="BM3" s="66"/>
      <c r="BN3" s="66"/>
      <c r="BO3" s="66"/>
      <c r="BP3" s="66"/>
      <c r="BQ3" s="66"/>
      <c r="BR3" s="66"/>
      <c r="BS3" s="66"/>
      <c r="BT3" s="66"/>
      <c r="BU3" s="66"/>
      <c r="BV3" s="66"/>
      <c r="BW3" s="66"/>
      <c r="BX3" s="66"/>
      <c r="BY3" s="66"/>
      <c r="BZ3" s="66"/>
      <c r="CA3" s="13"/>
      <c r="CB3" s="16" t="s">
        <v>126</v>
      </c>
      <c r="CC3" s="13"/>
      <c r="CD3" s="13"/>
      <c r="CE3" s="13"/>
      <c r="CF3" s="13"/>
      <c r="CG3" s="13"/>
      <c r="CH3" s="13"/>
      <c r="CI3" s="25" t="s">
        <v>127</v>
      </c>
      <c r="CJ3" s="13"/>
      <c r="CK3" s="13"/>
      <c r="CL3" s="13"/>
      <c r="CM3" s="13"/>
      <c r="CN3" s="13"/>
      <c r="CO3" s="13"/>
      <c r="CP3" s="66"/>
      <c r="CQ3" s="66"/>
      <c r="CR3" s="66"/>
      <c r="CS3" s="66"/>
      <c r="CT3" s="66"/>
      <c r="CU3" s="66"/>
      <c r="CV3" s="13"/>
      <c r="CW3" s="25" t="s">
        <v>128</v>
      </c>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3"/>
      <c r="EC3" s="13"/>
      <c r="ED3" s="13"/>
      <c r="EE3" s="13"/>
      <c r="EF3" s="13"/>
      <c r="EG3" s="13"/>
      <c r="EH3" s="13"/>
      <c r="EI3" s="13"/>
      <c r="EJ3" s="13"/>
      <c r="EK3" s="13"/>
      <c r="EL3" s="13"/>
      <c r="EM3" s="13"/>
      <c r="EN3" s="13"/>
      <c r="EO3" s="13"/>
      <c r="EP3" s="13"/>
      <c r="EQ3" s="13"/>
      <c r="ER3" s="13"/>
      <c r="ES3" s="13"/>
      <c r="ET3" s="13"/>
      <c r="EU3" s="13"/>
      <c r="EV3" s="13"/>
      <c r="EW3" s="13"/>
      <c r="EX3" s="13"/>
      <c r="EY3" s="13"/>
      <c r="EZ3" s="13"/>
      <c r="FA3" s="13"/>
      <c r="FB3" s="13"/>
      <c r="FC3" s="13"/>
      <c r="FD3" s="13"/>
      <c r="FE3" s="13"/>
      <c r="FF3" s="13"/>
      <c r="FG3" s="13"/>
      <c r="FH3" s="13"/>
      <c r="FI3" s="13"/>
      <c r="FJ3" s="13"/>
      <c r="FK3" s="13"/>
      <c r="FL3" s="13"/>
      <c r="FM3" s="13"/>
    </row>
    <row r="4" spans="1:169" ht="14.1" customHeight="1" thickBot="1">
      <c r="A4" s="433"/>
      <c r="B4" s="77"/>
      <c r="C4" s="77"/>
      <c r="D4" s="77"/>
      <c r="E4" s="77"/>
      <c r="F4" s="73"/>
      <c r="G4" s="72"/>
      <c r="H4" s="78"/>
      <c r="I4" s="1"/>
      <c r="J4" s="66"/>
      <c r="K4" s="66"/>
      <c r="L4" s="66"/>
      <c r="M4" s="66"/>
      <c r="N4" s="66"/>
      <c r="O4" s="66"/>
      <c r="P4" s="66"/>
      <c r="Q4" s="66"/>
      <c r="R4" s="11"/>
      <c r="S4" s="11"/>
      <c r="T4" s="11"/>
      <c r="U4" s="11"/>
      <c r="V4" s="11"/>
      <c r="AC4" s="66"/>
      <c r="AD4" s="66"/>
      <c r="AE4" s="66"/>
      <c r="AF4" s="66"/>
      <c r="AG4" s="66"/>
      <c r="AH4" s="66"/>
      <c r="AI4" s="66"/>
      <c r="AJ4" s="66"/>
      <c r="AK4" s="66"/>
      <c r="AL4" s="66"/>
      <c r="AM4" s="66"/>
      <c r="AN4" s="66"/>
      <c r="AO4" s="66"/>
      <c r="AP4" s="66"/>
      <c r="AQ4" s="66"/>
      <c r="AR4" s="66"/>
      <c r="AS4" s="66"/>
      <c r="AT4" s="66"/>
      <c r="AU4" s="66"/>
      <c r="AV4" s="66"/>
      <c r="AW4" s="66"/>
      <c r="AX4" s="66"/>
      <c r="AY4" s="66"/>
      <c r="AZ4" s="66"/>
      <c r="BA4" s="66"/>
      <c r="BB4" s="66"/>
      <c r="BC4" s="66"/>
      <c r="BD4" s="66"/>
      <c r="BE4" s="66"/>
      <c r="BF4" s="66"/>
      <c r="BG4" s="66"/>
      <c r="BH4" s="66"/>
      <c r="BI4" s="66"/>
      <c r="BJ4" s="66"/>
      <c r="BK4" s="66"/>
      <c r="BL4" s="66"/>
      <c r="BM4" s="66"/>
      <c r="BN4" s="66"/>
      <c r="BO4" s="66"/>
      <c r="BP4" s="66"/>
      <c r="BQ4" s="66"/>
      <c r="BR4" s="66"/>
      <c r="BS4" s="66"/>
      <c r="BT4" s="66"/>
      <c r="BU4" s="66"/>
      <c r="BV4" s="66"/>
      <c r="BW4" s="66"/>
      <c r="BX4" s="66"/>
      <c r="BY4" s="66"/>
      <c r="BZ4" s="66"/>
      <c r="CA4" s="13"/>
      <c r="CB4" s="13"/>
      <c r="CC4" s="13"/>
      <c r="CD4" s="13"/>
      <c r="CE4" s="55" t="s">
        <v>129</v>
      </c>
      <c r="CF4" s="66"/>
      <c r="CG4" s="13"/>
      <c r="CH4" s="13"/>
      <c r="CI4" s="13"/>
      <c r="CJ4" s="15"/>
      <c r="CK4" s="13"/>
      <c r="CL4" s="55"/>
      <c r="CM4" s="55"/>
      <c r="CN4" s="55" t="s">
        <v>129</v>
      </c>
      <c r="CO4" s="66"/>
      <c r="CP4" s="66"/>
      <c r="CQ4" s="66"/>
      <c r="CR4" s="66"/>
      <c r="CS4" s="66"/>
      <c r="CT4" s="66"/>
      <c r="CU4" s="66"/>
      <c r="CV4" s="13"/>
      <c r="CW4" s="13"/>
      <c r="CX4" s="15"/>
      <c r="CY4" s="13"/>
      <c r="CZ4" s="13"/>
      <c r="DA4" s="13"/>
      <c r="DB4" s="55" t="s">
        <v>129</v>
      </c>
      <c r="DC4" s="13"/>
      <c r="DD4" s="13"/>
      <c r="DE4" s="13"/>
      <c r="DF4" s="13"/>
      <c r="DG4" s="13"/>
      <c r="DH4" s="13"/>
      <c r="DI4" s="13"/>
      <c r="DJ4" s="13"/>
      <c r="DK4" s="13"/>
      <c r="DL4" s="13"/>
      <c r="DM4" s="13"/>
      <c r="DN4" s="13"/>
      <c r="DO4" s="13"/>
      <c r="DP4" s="13"/>
      <c r="DQ4" s="13"/>
      <c r="DR4" s="13"/>
      <c r="DS4" s="13"/>
      <c r="DT4" s="13"/>
      <c r="DU4" s="13"/>
      <c r="DV4" s="13"/>
      <c r="DW4" s="13"/>
      <c r="DX4" s="13"/>
      <c r="DY4" s="13"/>
      <c r="DZ4" s="13"/>
      <c r="EA4" s="13"/>
      <c r="EB4" s="13"/>
      <c r="EC4" s="13"/>
      <c r="ED4" s="14" t="s">
        <v>130</v>
      </c>
      <c r="EE4" s="13"/>
      <c r="EF4" s="13"/>
      <c r="EG4" s="13"/>
      <c r="EH4" s="13"/>
      <c r="EI4" s="13"/>
      <c r="EJ4" s="13"/>
      <c r="EK4" s="13"/>
      <c r="EL4" s="13"/>
      <c r="EM4" s="13"/>
      <c r="EN4" s="13"/>
      <c r="EO4" s="13"/>
      <c r="EP4" s="13"/>
      <c r="EQ4" s="13"/>
      <c r="ER4" s="13"/>
      <c r="ES4" s="13"/>
      <c r="ET4" s="13"/>
      <c r="EU4" s="13"/>
      <c r="EV4" s="13"/>
      <c r="EW4" s="13"/>
      <c r="EX4" s="13"/>
      <c r="EY4" s="13"/>
      <c r="EZ4" s="13"/>
      <c r="FA4" s="13"/>
      <c r="FB4" s="13"/>
      <c r="FC4" s="13"/>
      <c r="FD4" s="13"/>
      <c r="FE4" s="13"/>
      <c r="FF4" s="13"/>
      <c r="FG4" s="13"/>
      <c r="FH4" s="13"/>
      <c r="FI4" s="13"/>
      <c r="FJ4" s="13"/>
      <c r="FK4" s="13"/>
      <c r="FL4" s="13"/>
      <c r="FM4" s="13"/>
    </row>
    <row r="5" spans="1:169" ht="15" thickBot="1">
      <c r="A5" s="434" t="s">
        <v>131</v>
      </c>
      <c r="B5" s="79"/>
      <c r="C5" s="80"/>
      <c r="D5" s="80"/>
      <c r="E5" s="80"/>
      <c r="F5" s="81"/>
      <c r="G5" s="82"/>
      <c r="H5" s="83"/>
      <c r="I5" s="1"/>
      <c r="J5" s="66"/>
      <c r="K5" s="66"/>
      <c r="L5" s="66"/>
      <c r="M5" s="66"/>
      <c r="N5" s="66"/>
      <c r="O5" s="66"/>
      <c r="P5" s="66"/>
      <c r="Q5" s="66"/>
      <c r="R5" s="11"/>
      <c r="S5" s="11"/>
      <c r="T5" s="11"/>
      <c r="U5" s="11"/>
      <c r="V5" s="11"/>
      <c r="AC5" s="66"/>
      <c r="AD5" s="66"/>
      <c r="AE5" s="66"/>
      <c r="AF5" s="66"/>
      <c r="AG5" s="66"/>
      <c r="AH5" s="66"/>
      <c r="AI5" s="16" t="s">
        <v>132</v>
      </c>
      <c r="AJ5" s="66"/>
      <c r="AK5" s="66"/>
      <c r="AL5" s="66"/>
      <c r="AM5" s="66"/>
      <c r="AN5" s="55" t="s">
        <v>133</v>
      </c>
      <c r="AO5" s="55"/>
      <c r="AP5" s="66"/>
      <c r="AQ5" s="66"/>
      <c r="AR5" s="66"/>
      <c r="AS5" s="66"/>
      <c r="AT5" s="66"/>
      <c r="AU5" s="66"/>
      <c r="AV5" s="66"/>
      <c r="AW5" s="66"/>
      <c r="AX5" s="66"/>
      <c r="AY5" s="66"/>
      <c r="AZ5" s="66"/>
      <c r="BA5" s="66"/>
      <c r="BB5" s="66"/>
      <c r="BC5" s="66"/>
      <c r="BD5" s="66"/>
      <c r="BE5" s="66"/>
      <c r="BF5" s="66"/>
      <c r="BG5" s="66"/>
      <c r="BH5" s="66"/>
      <c r="BI5" s="66"/>
      <c r="BJ5" s="66"/>
      <c r="BK5" s="66"/>
      <c r="BL5" s="66"/>
      <c r="BM5" s="66"/>
      <c r="BN5" s="66"/>
      <c r="BO5" s="66"/>
      <c r="BP5" s="66"/>
      <c r="BQ5" s="66"/>
      <c r="BR5" s="66"/>
      <c r="BS5" s="66"/>
      <c r="BT5" s="66"/>
      <c r="BU5" s="66"/>
      <c r="BV5" s="66"/>
      <c r="BW5" s="66"/>
      <c r="BX5" s="66"/>
      <c r="BY5" s="66"/>
      <c r="BZ5" s="66"/>
      <c r="CA5" s="13"/>
      <c r="CB5" s="17"/>
      <c r="CC5" s="17"/>
      <c r="CD5" s="17"/>
      <c r="CE5" s="17"/>
      <c r="CF5" s="66"/>
      <c r="CG5" s="13"/>
      <c r="CH5" s="13"/>
      <c r="CI5" s="23"/>
      <c r="CJ5" s="17"/>
      <c r="CK5" s="17"/>
      <c r="CL5" s="17"/>
      <c r="CM5" s="17"/>
      <c r="CN5" s="17"/>
      <c r="CO5" s="66"/>
      <c r="CP5" s="66"/>
      <c r="CQ5" s="66"/>
      <c r="CR5" s="66"/>
      <c r="CS5" s="66"/>
      <c r="CT5" s="66"/>
      <c r="CU5" s="66"/>
      <c r="CV5" s="13"/>
      <c r="CW5" s="23"/>
      <c r="CX5" s="17"/>
      <c r="CY5" s="17"/>
      <c r="CZ5" s="17"/>
      <c r="DA5" s="17"/>
      <c r="DB5" s="17"/>
      <c r="DC5" s="13"/>
      <c r="DD5" s="13"/>
      <c r="DE5" s="13"/>
      <c r="DF5" s="13"/>
      <c r="DG5" s="13"/>
      <c r="DH5" s="13"/>
      <c r="DI5" s="13"/>
      <c r="DJ5" s="13"/>
      <c r="DK5" s="13"/>
      <c r="DL5" s="13"/>
      <c r="DM5" s="13"/>
      <c r="DN5" s="13"/>
      <c r="DO5" s="13"/>
      <c r="DP5" s="13"/>
      <c r="DQ5" s="13"/>
      <c r="DR5" s="13"/>
      <c r="DS5" s="13"/>
      <c r="DT5" s="13"/>
      <c r="DU5" s="13"/>
      <c r="DV5" s="13"/>
      <c r="DW5" s="13"/>
      <c r="DX5" s="13"/>
      <c r="DY5" s="13"/>
      <c r="DZ5" s="13"/>
      <c r="EA5" s="13"/>
      <c r="EB5" s="13"/>
      <c r="EC5" s="13"/>
      <c r="ED5" s="13"/>
      <c r="EE5" s="13"/>
      <c r="EF5" s="13"/>
      <c r="EG5" s="13"/>
      <c r="EH5" s="13"/>
      <c r="EI5" s="13"/>
      <c r="EJ5" s="13"/>
      <c r="EK5" s="13"/>
      <c r="EL5" s="13"/>
      <c r="EM5" s="13"/>
      <c r="EN5" s="13"/>
      <c r="EO5" s="13"/>
      <c r="EP5" s="13"/>
      <c r="EQ5" s="13"/>
      <c r="ER5" s="13"/>
      <c r="ES5" s="13"/>
      <c r="ET5" s="13"/>
      <c r="EU5" s="13"/>
      <c r="EV5" s="13"/>
      <c r="EW5" s="13"/>
      <c r="EX5" s="13"/>
      <c r="EY5" s="13"/>
      <c r="EZ5" s="13"/>
      <c r="FA5" s="13"/>
      <c r="FB5" s="13"/>
      <c r="FC5" s="13"/>
      <c r="FD5" s="13"/>
      <c r="FE5" s="13"/>
      <c r="FF5" s="13"/>
      <c r="FG5" s="13"/>
      <c r="FH5" s="13"/>
      <c r="FI5" s="13"/>
      <c r="FJ5" s="13"/>
      <c r="FK5" s="13"/>
      <c r="FL5" s="13"/>
      <c r="FM5" s="13"/>
    </row>
    <row r="6" spans="1:169" ht="14.1" customHeight="1" thickBot="1">
      <c r="A6" s="338" t="s">
        <v>596</v>
      </c>
      <c r="B6" s="339"/>
      <c r="C6" s="339"/>
      <c r="D6" s="339"/>
      <c r="E6" s="339"/>
      <c r="F6" s="339"/>
      <c r="G6" s="339"/>
      <c r="H6" s="340"/>
      <c r="J6" s="66"/>
      <c r="K6" s="66"/>
      <c r="L6" s="66"/>
      <c r="M6" s="66"/>
      <c r="N6" s="66"/>
      <c r="O6" s="66"/>
      <c r="P6" s="66"/>
      <c r="Q6" s="66"/>
      <c r="R6" s="11"/>
      <c r="S6" s="11"/>
      <c r="T6" s="11"/>
      <c r="U6" s="11"/>
      <c r="V6" s="11"/>
      <c r="W6" s="1"/>
      <c r="X6" s="1"/>
      <c r="AC6" s="66"/>
      <c r="AD6" s="66"/>
      <c r="AE6" s="66"/>
      <c r="AF6" s="66"/>
      <c r="AG6" s="66"/>
      <c r="AH6" s="66"/>
      <c r="AI6" s="13"/>
      <c r="AJ6" s="13"/>
      <c r="AK6" s="13"/>
      <c r="AL6" s="55"/>
      <c r="AM6" s="55"/>
      <c r="AN6" s="55" t="s">
        <v>129</v>
      </c>
      <c r="AO6" s="55"/>
      <c r="AP6" s="66"/>
      <c r="AQ6" s="66"/>
      <c r="AR6" s="66"/>
      <c r="AS6" s="66"/>
      <c r="AT6" s="66"/>
      <c r="AU6" s="66"/>
      <c r="AV6" s="66"/>
      <c r="AW6" s="66"/>
      <c r="AX6" s="66"/>
      <c r="AY6" s="66"/>
      <c r="AZ6" s="66"/>
      <c r="BA6" s="66"/>
      <c r="BB6" s="66"/>
      <c r="BC6" s="66"/>
      <c r="BD6" s="66"/>
      <c r="BE6" s="66"/>
      <c r="BF6" s="66"/>
      <c r="BG6" s="66"/>
      <c r="BH6" s="66"/>
      <c r="BI6" s="66"/>
      <c r="BJ6" s="66"/>
      <c r="BK6" s="66"/>
      <c r="BL6" s="66"/>
      <c r="BM6" s="66"/>
      <c r="BN6" s="66"/>
      <c r="BO6" s="66"/>
      <c r="BP6" s="66"/>
      <c r="BQ6" s="66"/>
      <c r="BR6" s="66"/>
      <c r="BS6" s="66"/>
      <c r="BT6" s="66"/>
      <c r="BU6" s="66"/>
      <c r="BV6" s="66"/>
      <c r="BW6" s="66"/>
      <c r="BX6" s="66"/>
      <c r="BY6" s="66"/>
      <c r="BZ6" s="66"/>
      <c r="CA6" s="13"/>
      <c r="CB6" s="18" t="s">
        <v>134</v>
      </c>
      <c r="CC6" s="18" t="s">
        <v>135</v>
      </c>
      <c r="CD6" s="18" t="s">
        <v>136</v>
      </c>
      <c r="CE6" s="18" t="s">
        <v>137</v>
      </c>
      <c r="CF6" s="66"/>
      <c r="CG6" s="13"/>
      <c r="CH6" s="13"/>
      <c r="CI6" s="26"/>
      <c r="CJ6" s="27">
        <f>BV6</f>
        <v>0</v>
      </c>
      <c r="CK6" s="27">
        <f>BW6</f>
        <v>0</v>
      </c>
      <c r="CL6" s="27">
        <f>BX6</f>
        <v>0</v>
      </c>
      <c r="CM6" s="27">
        <f>BY6</f>
        <v>0</v>
      </c>
      <c r="CN6" s="27">
        <f>BZ6</f>
        <v>0</v>
      </c>
      <c r="CO6" s="66"/>
      <c r="CP6" s="66"/>
      <c r="CQ6" s="66"/>
      <c r="CR6" s="66"/>
      <c r="CS6" s="66"/>
      <c r="CT6" s="66"/>
      <c r="CU6" s="66"/>
      <c r="CV6" s="13"/>
      <c r="CW6" s="26" t="s">
        <v>138</v>
      </c>
      <c r="CX6" s="27">
        <f>CQ6</f>
        <v>0</v>
      </c>
      <c r="CY6" s="27">
        <f>CR6</f>
        <v>0</v>
      </c>
      <c r="CZ6" s="27">
        <f>CS6</f>
        <v>0</v>
      </c>
      <c r="DA6" s="27">
        <f>CT6</f>
        <v>0</v>
      </c>
      <c r="DB6" s="27">
        <f>CU6</f>
        <v>0</v>
      </c>
      <c r="DC6" s="13"/>
      <c r="DD6" s="13"/>
      <c r="DE6" s="13"/>
      <c r="DF6" s="13"/>
      <c r="DG6" s="13"/>
      <c r="DH6" s="13"/>
      <c r="DI6" s="13"/>
      <c r="DJ6" s="13"/>
      <c r="DK6" s="13"/>
      <c r="DL6" s="13"/>
      <c r="DM6" s="13"/>
      <c r="DN6" s="13"/>
      <c r="DO6" s="13"/>
      <c r="DP6" s="13"/>
      <c r="DQ6" s="13"/>
      <c r="DR6" s="13"/>
      <c r="DS6" s="13"/>
      <c r="DT6" s="13"/>
      <c r="DU6" s="13"/>
      <c r="DV6" s="13"/>
      <c r="DW6" s="13"/>
      <c r="DX6" s="13"/>
      <c r="DY6" s="13"/>
      <c r="DZ6" s="13"/>
      <c r="EA6" s="13"/>
      <c r="EB6" s="13"/>
      <c r="EC6" s="13"/>
      <c r="ED6" s="14" t="s">
        <v>139</v>
      </c>
      <c r="EE6" s="14" t="s">
        <v>140</v>
      </c>
      <c r="EF6" s="14" t="s">
        <v>141</v>
      </c>
      <c r="EG6" s="14" t="s">
        <v>142</v>
      </c>
      <c r="EH6" s="14" t="s">
        <v>143</v>
      </c>
      <c r="EI6" s="14" t="s">
        <v>144</v>
      </c>
      <c r="EJ6" s="14" t="s">
        <v>145</v>
      </c>
      <c r="EK6" s="14" t="s">
        <v>146</v>
      </c>
      <c r="EL6" s="14" t="s">
        <v>147</v>
      </c>
      <c r="EM6" s="14" t="s">
        <v>148</v>
      </c>
      <c r="EN6" s="14" t="s">
        <v>149</v>
      </c>
      <c r="EO6" s="14" t="s">
        <v>150</v>
      </c>
      <c r="EP6" s="14" t="s">
        <v>151</v>
      </c>
      <c r="EQ6" s="14" t="s">
        <v>152</v>
      </c>
      <c r="ER6" s="14" t="s">
        <v>153</v>
      </c>
      <c r="ES6" s="13"/>
      <c r="ET6" s="13"/>
      <c r="EU6" s="13"/>
      <c r="EV6" s="13"/>
      <c r="EW6" s="13"/>
      <c r="EX6" s="13"/>
      <c r="EY6" s="13"/>
      <c r="EZ6" s="13"/>
      <c r="FA6" s="13"/>
      <c r="FB6" s="13"/>
      <c r="FC6" s="13"/>
      <c r="FD6" s="13"/>
      <c r="FE6" s="13"/>
      <c r="FF6" s="13"/>
      <c r="FG6" s="13"/>
      <c r="FH6" s="13"/>
      <c r="FI6" s="13"/>
      <c r="FJ6" s="13"/>
      <c r="FK6" s="13"/>
      <c r="FL6" s="13"/>
      <c r="FM6" s="13"/>
    </row>
    <row r="7" spans="1:169" ht="14.1" customHeight="1" thickBot="1">
      <c r="A7" s="58"/>
      <c r="B7" s="85"/>
      <c r="C7" s="85"/>
      <c r="D7" s="84"/>
      <c r="E7" s="85"/>
      <c r="F7" s="84"/>
      <c r="G7" s="86"/>
      <c r="H7" s="86"/>
      <c r="J7" s="66"/>
      <c r="K7" s="66"/>
      <c r="L7" s="66"/>
      <c r="M7" s="66"/>
      <c r="N7" s="66"/>
      <c r="O7" s="66"/>
      <c r="P7" s="66"/>
      <c r="Q7" s="66"/>
      <c r="R7" s="11"/>
      <c r="S7" s="11"/>
      <c r="T7" s="11"/>
      <c r="U7" s="11"/>
      <c r="V7" s="11"/>
      <c r="W7" s="1"/>
      <c r="X7" s="1"/>
      <c r="AC7" s="66"/>
      <c r="AD7" s="66"/>
      <c r="AE7" s="66"/>
      <c r="AF7" s="66"/>
      <c r="AG7" s="66"/>
      <c r="AH7" s="66"/>
      <c r="AI7" s="17"/>
      <c r="AJ7" s="17"/>
      <c r="AK7" s="17"/>
      <c r="AL7" s="17"/>
      <c r="AM7" s="17"/>
      <c r="AN7" s="17"/>
      <c r="AO7" s="13"/>
      <c r="AP7" s="66"/>
      <c r="AQ7" s="66"/>
      <c r="AR7" s="66"/>
      <c r="AS7" s="66"/>
      <c r="AT7" s="66"/>
      <c r="AU7" s="66"/>
      <c r="AV7" s="66"/>
      <c r="AW7" s="66"/>
      <c r="AX7" s="66"/>
      <c r="AY7" s="66"/>
      <c r="AZ7" s="66"/>
      <c r="BA7" s="66"/>
      <c r="BB7" s="66"/>
      <c r="BC7" s="66"/>
      <c r="BD7" s="66"/>
      <c r="BE7" s="66"/>
      <c r="BF7" s="66"/>
      <c r="BG7" s="66"/>
      <c r="BH7" s="66"/>
      <c r="BI7" s="66"/>
      <c r="BJ7" s="66"/>
      <c r="BK7" s="66"/>
      <c r="BL7" s="66"/>
      <c r="BM7" s="66"/>
      <c r="BN7" s="66"/>
      <c r="BO7" s="66"/>
      <c r="BP7" s="66"/>
      <c r="BQ7" s="66"/>
      <c r="BR7" s="66"/>
      <c r="BS7" s="66"/>
      <c r="BT7" s="66"/>
      <c r="BU7" s="66"/>
      <c r="BV7" s="66"/>
      <c r="BW7" s="66"/>
      <c r="BX7" s="66"/>
      <c r="BY7" s="66"/>
      <c r="BZ7" s="66"/>
      <c r="CA7" s="13"/>
      <c r="CB7" s="19"/>
      <c r="CC7" s="21" t="s">
        <v>154</v>
      </c>
      <c r="CD7" s="21" t="s">
        <v>155</v>
      </c>
      <c r="CE7" s="21" t="s">
        <v>155</v>
      </c>
      <c r="CF7" s="66"/>
      <c r="CG7" s="13"/>
      <c r="CH7" s="13"/>
      <c r="CI7" s="24"/>
      <c r="CJ7" s="19"/>
      <c r="CK7" s="19"/>
      <c r="CL7" s="19"/>
      <c r="CM7" s="19"/>
      <c r="CN7" s="19"/>
      <c r="CO7" s="66"/>
      <c r="CP7" s="66"/>
      <c r="CQ7" s="66"/>
      <c r="CR7" s="66"/>
      <c r="CS7" s="66"/>
      <c r="CT7" s="66"/>
      <c r="CU7" s="66"/>
      <c r="CV7" s="13"/>
      <c r="CW7" s="24"/>
      <c r="CX7" s="19"/>
      <c r="CY7" s="19"/>
      <c r="CZ7" s="19"/>
      <c r="DA7" s="19"/>
      <c r="DB7" s="19"/>
      <c r="DC7" s="13"/>
      <c r="DD7" s="13"/>
      <c r="DE7" s="13"/>
      <c r="DF7" s="13"/>
      <c r="DG7" s="13"/>
      <c r="DH7" s="13"/>
      <c r="DI7" s="13"/>
      <c r="DJ7" s="13"/>
      <c r="DK7" s="13"/>
      <c r="DL7" s="13"/>
      <c r="DM7" s="13"/>
      <c r="DN7" s="13"/>
      <c r="DO7" s="13"/>
      <c r="DP7" s="13"/>
      <c r="DQ7" s="13"/>
      <c r="DR7" s="13"/>
      <c r="DS7" s="13"/>
      <c r="DT7" s="13"/>
      <c r="DU7" s="13"/>
      <c r="DV7" s="13"/>
      <c r="DW7" s="13"/>
      <c r="DX7" s="13"/>
      <c r="DY7" s="13"/>
      <c r="DZ7" s="13"/>
      <c r="EA7" s="13"/>
      <c r="EB7" s="13"/>
      <c r="EC7" s="13"/>
      <c r="ED7" s="13"/>
      <c r="EE7" s="13"/>
      <c r="EF7" s="13"/>
      <c r="EG7" s="13"/>
      <c r="EH7" s="13"/>
      <c r="EI7" s="13"/>
      <c r="EJ7" s="13"/>
      <c r="EK7" s="13"/>
      <c r="EL7" s="13"/>
      <c r="EM7" s="13"/>
      <c r="EN7" s="13"/>
      <c r="EO7" s="13"/>
      <c r="EP7" s="13"/>
      <c r="EQ7" s="13"/>
      <c r="ER7" s="13"/>
      <c r="ES7" s="13"/>
      <c r="ET7" s="13"/>
      <c r="EU7" s="13"/>
      <c r="EV7" s="13"/>
      <c r="EW7" s="13"/>
      <c r="EX7" s="13"/>
      <c r="EY7" s="13"/>
      <c r="EZ7" s="13"/>
      <c r="FA7" s="13"/>
      <c r="FB7" s="13"/>
      <c r="FC7" s="13"/>
      <c r="FD7" s="13"/>
      <c r="FE7" s="13"/>
      <c r="FF7" s="13"/>
      <c r="FG7" s="13"/>
      <c r="FH7" s="13"/>
      <c r="FI7" s="13"/>
      <c r="FJ7" s="13"/>
      <c r="FK7" s="13"/>
      <c r="FL7" s="13"/>
      <c r="FM7" s="13"/>
    </row>
    <row r="8" spans="1:169" ht="14.1" customHeight="1">
      <c r="A8" s="174" t="s">
        <v>156</v>
      </c>
      <c r="B8" s="87"/>
      <c r="C8" s="107"/>
      <c r="D8" s="193" t="s">
        <v>157</v>
      </c>
      <c r="E8" s="193" t="s">
        <v>158</v>
      </c>
      <c r="F8" s="193" t="s">
        <v>159</v>
      </c>
      <c r="G8" s="193" t="s">
        <v>160</v>
      </c>
      <c r="H8" s="193" t="s">
        <v>161</v>
      </c>
      <c r="J8" s="66"/>
      <c r="K8" s="66"/>
      <c r="L8" s="66"/>
      <c r="M8" s="66"/>
      <c r="N8" s="66"/>
      <c r="O8" s="66"/>
      <c r="P8" s="66"/>
      <c r="Q8" s="66"/>
      <c r="R8" s="11"/>
      <c r="S8" s="11"/>
      <c r="T8" s="11"/>
      <c r="U8" s="11"/>
      <c r="V8" s="11"/>
      <c r="AC8" s="66"/>
      <c r="AD8" s="66"/>
      <c r="AE8" s="66"/>
      <c r="AF8" s="66"/>
      <c r="AG8" s="66"/>
      <c r="AH8" s="66"/>
      <c r="AI8" s="18" t="s">
        <v>162</v>
      </c>
      <c r="AJ8" s="18" t="str">
        <f>D8</f>
        <v>ANO 1</v>
      </c>
      <c r="AK8" s="18" t="str">
        <f>E8</f>
        <v>ANO 2</v>
      </c>
      <c r="AL8" s="18" t="str">
        <f>F8</f>
        <v>ANO 3</v>
      </c>
      <c r="AM8" s="18" t="str">
        <f>G8</f>
        <v>ANO 4</v>
      </c>
      <c r="AN8" s="18" t="str">
        <f>H8</f>
        <v>ANO 5</v>
      </c>
      <c r="AO8" s="56"/>
      <c r="AP8" s="66"/>
      <c r="AQ8" s="66"/>
      <c r="AR8" s="66"/>
      <c r="AS8" s="66"/>
      <c r="AT8" s="66"/>
      <c r="AU8" s="66"/>
      <c r="AV8" s="66"/>
      <c r="AW8" s="66"/>
      <c r="AX8" s="66"/>
      <c r="AY8" s="66"/>
      <c r="AZ8" s="66"/>
      <c r="BA8" s="66"/>
      <c r="BB8" s="66"/>
      <c r="BC8" s="66"/>
      <c r="BD8" s="66"/>
      <c r="BE8" s="66"/>
      <c r="BF8" s="66"/>
      <c r="BG8" s="66"/>
      <c r="BH8" s="66"/>
      <c r="BI8" s="66"/>
      <c r="BJ8" s="66"/>
      <c r="BK8" s="66"/>
      <c r="BL8" s="66"/>
      <c r="BM8" s="66"/>
      <c r="BN8" s="66"/>
      <c r="BO8" s="66"/>
      <c r="BP8" s="66"/>
      <c r="BQ8" s="66"/>
      <c r="BR8" s="66"/>
      <c r="BS8" s="66"/>
      <c r="BT8" s="66"/>
      <c r="BU8" s="66"/>
      <c r="BV8" s="66"/>
      <c r="BW8" s="66"/>
      <c r="BX8" s="66"/>
      <c r="BY8" s="66"/>
      <c r="BZ8" s="66"/>
      <c r="CA8" s="43"/>
      <c r="CB8" s="42"/>
      <c r="CC8" s="42"/>
      <c r="CD8" s="42"/>
      <c r="CE8" s="42"/>
      <c r="CF8" s="66"/>
      <c r="CG8" s="13"/>
      <c r="CH8" s="13"/>
      <c r="CI8" s="23"/>
      <c r="CJ8" s="20"/>
      <c r="CK8" s="20"/>
      <c r="CL8" s="20"/>
      <c r="CM8" s="20"/>
      <c r="CN8" s="20"/>
      <c r="CO8" s="66"/>
      <c r="CP8" s="66"/>
      <c r="CQ8" s="66"/>
      <c r="CR8" s="66"/>
      <c r="CS8" s="66"/>
      <c r="CT8" s="66"/>
      <c r="CU8" s="66"/>
      <c r="CV8" s="13"/>
      <c r="CW8" s="62" t="s">
        <v>163</v>
      </c>
      <c r="CX8" s="20"/>
      <c r="CY8" s="20"/>
      <c r="CZ8" s="20"/>
      <c r="DA8" s="20"/>
      <c r="DB8" s="20"/>
      <c r="DC8" s="13"/>
      <c r="DD8" s="13"/>
      <c r="DE8" s="13"/>
      <c r="DF8" s="13"/>
      <c r="DG8" s="13"/>
      <c r="DH8" s="13"/>
      <c r="DI8" s="13"/>
      <c r="DJ8" s="13"/>
      <c r="DK8" s="13"/>
      <c r="DL8" s="13"/>
      <c r="DM8" s="13"/>
      <c r="DN8" s="13"/>
      <c r="DO8" s="13"/>
      <c r="DP8" s="13"/>
      <c r="DQ8" s="13"/>
      <c r="DR8" s="13"/>
      <c r="DS8" s="13"/>
      <c r="DT8" s="13"/>
      <c r="DU8" s="13"/>
      <c r="DV8" s="13"/>
      <c r="DW8" s="13"/>
      <c r="DX8" s="13"/>
      <c r="DY8" s="13"/>
      <c r="DZ8" s="13"/>
      <c r="EA8" s="13"/>
      <c r="EB8" s="13"/>
      <c r="EC8" s="13"/>
      <c r="ED8" s="14" t="s">
        <v>164</v>
      </c>
      <c r="EE8" s="14" t="s">
        <v>165</v>
      </c>
      <c r="EF8" s="14" t="s">
        <v>166</v>
      </c>
      <c r="EG8" s="14" t="s">
        <v>167</v>
      </c>
      <c r="EH8" s="14" t="s">
        <v>168</v>
      </c>
      <c r="EI8" s="14" t="s">
        <v>169</v>
      </c>
      <c r="EJ8" s="14" t="s">
        <v>170</v>
      </c>
      <c r="EK8" s="14" t="s">
        <v>171</v>
      </c>
      <c r="EL8" s="14" t="s">
        <v>172</v>
      </c>
      <c r="EM8" s="14" t="s">
        <v>173</v>
      </c>
      <c r="EN8" s="14" t="s">
        <v>174</v>
      </c>
      <c r="EO8" s="14" t="s">
        <v>175</v>
      </c>
      <c r="EP8" s="14" t="s">
        <v>176</v>
      </c>
      <c r="EQ8" s="14" t="s">
        <v>177</v>
      </c>
      <c r="ER8" s="14" t="s">
        <v>178</v>
      </c>
      <c r="ES8" s="13"/>
      <c r="ET8" s="13"/>
      <c r="EU8" s="13"/>
      <c r="EV8" s="13"/>
      <c r="EW8" s="13"/>
      <c r="EX8" s="13"/>
      <c r="EY8" s="13"/>
      <c r="EZ8" s="13"/>
      <c r="FA8" s="13"/>
      <c r="FB8" s="13"/>
      <c r="FC8" s="13"/>
      <c r="FD8" s="13"/>
      <c r="FE8" s="13"/>
      <c r="FF8" s="13"/>
      <c r="FG8" s="13"/>
      <c r="FH8" s="13"/>
      <c r="FI8" s="13"/>
      <c r="FJ8" s="13"/>
      <c r="FK8" s="13"/>
      <c r="FL8" s="13"/>
      <c r="FM8" s="13"/>
    </row>
    <row r="9" spans="1:169" ht="18" customHeight="1" thickBot="1">
      <c r="A9" s="195"/>
      <c r="B9" s="196"/>
      <c r="C9" s="197"/>
      <c r="D9" s="198"/>
      <c r="E9" s="198"/>
      <c r="F9" s="198"/>
      <c r="G9" s="198"/>
      <c r="H9" s="198"/>
      <c r="J9" s="66"/>
      <c r="K9" s="66"/>
      <c r="L9" s="66"/>
      <c r="M9" s="66"/>
      <c r="N9" s="66"/>
      <c r="O9" s="66"/>
      <c r="P9" s="66"/>
      <c r="Q9" s="66"/>
      <c r="R9" s="11"/>
      <c r="S9" s="11"/>
      <c r="T9" s="11"/>
      <c r="U9" s="11"/>
      <c r="V9" s="11"/>
      <c r="AC9" s="66"/>
      <c r="AD9" s="66"/>
      <c r="AE9" s="66"/>
      <c r="AF9" s="66"/>
      <c r="AG9" s="66"/>
      <c r="AH9" s="66"/>
      <c r="AI9" s="19"/>
      <c r="AJ9" s="19"/>
      <c r="AK9" s="19"/>
      <c r="AL9" s="19"/>
      <c r="AM9" s="19"/>
      <c r="AN9" s="19"/>
      <c r="AO9" s="13"/>
      <c r="AP9" s="66"/>
      <c r="AQ9" s="66"/>
      <c r="AR9" s="66"/>
      <c r="AS9" s="66"/>
      <c r="AT9" s="66"/>
      <c r="AU9" s="66"/>
      <c r="AV9" s="66"/>
      <c r="AW9" s="66"/>
      <c r="AX9" s="66"/>
      <c r="AY9" s="66"/>
      <c r="AZ9" s="66"/>
      <c r="BA9" s="66"/>
      <c r="BB9" s="66"/>
      <c r="BC9" s="66"/>
      <c r="BD9" s="66"/>
      <c r="BE9" s="66"/>
      <c r="BF9" s="66"/>
      <c r="BG9" s="66"/>
      <c r="BH9" s="66"/>
      <c r="BI9" s="66"/>
      <c r="BJ9" s="66"/>
      <c r="BK9" s="66"/>
      <c r="BL9" s="66"/>
      <c r="BM9" s="66"/>
      <c r="BN9" s="66"/>
      <c r="BO9" s="66"/>
      <c r="BP9" s="66"/>
      <c r="BQ9" s="66"/>
      <c r="BR9" s="66"/>
      <c r="BS9" s="66"/>
      <c r="BT9" s="66"/>
      <c r="BU9" s="66"/>
      <c r="BV9" s="66"/>
      <c r="BW9" s="66"/>
      <c r="BX9" s="66"/>
      <c r="BY9" s="66"/>
      <c r="BZ9" s="66"/>
      <c r="CA9" s="43"/>
      <c r="CB9" s="40" t="s">
        <v>179</v>
      </c>
      <c r="CC9" s="39">
        <f>SUM(CC10:CC17)</f>
        <v>0</v>
      </c>
      <c r="CD9" s="53"/>
      <c r="CE9" s="39">
        <f>SUM(CE10:CE17)</f>
        <v>0</v>
      </c>
      <c r="CF9" s="66"/>
      <c r="CG9" s="13"/>
      <c r="CH9" s="13"/>
      <c r="CI9" s="35" t="s">
        <v>143</v>
      </c>
      <c r="CJ9" s="20"/>
      <c r="CK9" s="20"/>
      <c r="CL9" s="20"/>
      <c r="CM9" s="20"/>
      <c r="CN9" s="20"/>
      <c r="CO9" s="66"/>
      <c r="CP9" s="66"/>
      <c r="CQ9" s="66"/>
      <c r="CR9" s="66"/>
      <c r="CS9" s="66"/>
      <c r="CT9" s="66"/>
      <c r="CU9" s="66"/>
      <c r="CV9" s="13"/>
      <c r="CW9" s="59" t="s">
        <v>180</v>
      </c>
      <c r="CX9" s="40"/>
      <c r="CY9" s="40"/>
      <c r="CZ9" s="40"/>
      <c r="DA9" s="40"/>
      <c r="DB9" s="40"/>
      <c r="DC9" s="13"/>
      <c r="DD9" s="13"/>
      <c r="DE9" s="13"/>
      <c r="DF9" s="13"/>
      <c r="DG9" s="13"/>
      <c r="DH9" s="13"/>
      <c r="DI9" s="13"/>
      <c r="DJ9" s="13"/>
      <c r="DK9" s="13"/>
      <c r="DL9" s="13"/>
      <c r="DM9" s="13"/>
      <c r="DN9" s="13"/>
      <c r="DO9" s="13"/>
      <c r="DP9" s="13"/>
      <c r="DQ9" s="13"/>
      <c r="DR9" s="13"/>
      <c r="DS9" s="13"/>
      <c r="DT9" s="13"/>
      <c r="DU9" s="13"/>
      <c r="DV9" s="13"/>
      <c r="DW9" s="13"/>
      <c r="DX9" s="13"/>
      <c r="DY9" s="13"/>
      <c r="DZ9" s="13"/>
      <c r="EA9" s="13"/>
      <c r="EB9" s="13"/>
      <c r="EC9" s="13"/>
      <c r="ED9" s="13"/>
      <c r="EE9" s="13"/>
      <c r="EF9" s="13"/>
      <c r="EG9" s="13"/>
      <c r="EH9" s="13"/>
      <c r="EI9" s="13"/>
      <c r="EJ9" s="13"/>
      <c r="EK9" s="13"/>
      <c r="EL9" s="13"/>
      <c r="EM9" s="13"/>
      <c r="EN9" s="13"/>
      <c r="EO9" s="13"/>
      <c r="EP9" s="13"/>
      <c r="EQ9" s="13"/>
      <c r="ER9" s="13"/>
      <c r="ES9" s="13"/>
      <c r="ET9" s="13"/>
      <c r="EU9" s="13"/>
      <c r="EV9" s="13"/>
      <c r="EW9" s="13"/>
      <c r="EX9" s="13"/>
      <c r="EY9" s="13"/>
      <c r="EZ9" s="13"/>
      <c r="FA9" s="13"/>
      <c r="FB9" s="13"/>
      <c r="FC9" s="13"/>
      <c r="FD9" s="13"/>
      <c r="FE9" s="13"/>
      <c r="FF9" s="13"/>
      <c r="FG9" s="13"/>
      <c r="FH9" s="13"/>
      <c r="FI9" s="13"/>
      <c r="FJ9" s="13"/>
      <c r="FK9" s="13"/>
      <c r="FL9" s="13"/>
      <c r="FM9" s="13"/>
    </row>
    <row r="10" spans="1:169" ht="14.1" customHeight="1">
      <c r="A10" s="29"/>
      <c r="B10" s="87"/>
      <c r="C10" s="20"/>
      <c r="D10" s="88"/>
      <c r="E10" s="89"/>
      <c r="F10" s="89"/>
      <c r="G10" s="89"/>
      <c r="H10" s="89"/>
      <c r="I10" s="4"/>
      <c r="J10" s="66"/>
      <c r="K10" s="66"/>
      <c r="L10" s="66"/>
      <c r="M10" s="66"/>
      <c r="N10" s="66"/>
      <c r="O10" s="66"/>
      <c r="P10" s="66"/>
      <c r="Q10" s="66"/>
      <c r="R10" s="11"/>
      <c r="S10" s="11"/>
      <c r="T10" s="11"/>
      <c r="U10" s="11"/>
      <c r="V10" s="11"/>
      <c r="AC10" s="66"/>
      <c r="AD10" s="66"/>
      <c r="AE10" s="66"/>
      <c r="AF10" s="66"/>
      <c r="AG10" s="66"/>
      <c r="AH10" s="66"/>
      <c r="AI10" s="17"/>
      <c r="AJ10" s="17"/>
      <c r="AK10" s="17"/>
      <c r="AL10" s="17"/>
      <c r="AM10" s="17"/>
      <c r="AN10" s="17"/>
      <c r="AO10" s="13"/>
      <c r="AP10" s="66"/>
      <c r="AQ10" s="66"/>
      <c r="AR10" s="66"/>
      <c r="AS10" s="66"/>
      <c r="AT10" s="66"/>
      <c r="AU10" s="66"/>
      <c r="AV10" s="66"/>
      <c r="AW10" s="66"/>
      <c r="AX10" s="66"/>
      <c r="AY10" s="66"/>
      <c r="AZ10" s="66"/>
      <c r="BA10" s="66"/>
      <c r="BB10" s="66"/>
      <c r="BC10" s="66"/>
      <c r="BD10" s="66"/>
      <c r="BE10" s="66"/>
      <c r="BF10" s="66"/>
      <c r="BG10" s="66"/>
      <c r="BH10" s="66"/>
      <c r="BI10" s="66"/>
      <c r="BJ10" s="66"/>
      <c r="BK10" s="66"/>
      <c r="BL10" s="66"/>
      <c r="BM10" s="66"/>
      <c r="BN10" s="66"/>
      <c r="BO10" s="66"/>
      <c r="BP10" s="66"/>
      <c r="BQ10" s="66"/>
      <c r="BR10" s="66"/>
      <c r="BS10" s="66"/>
      <c r="BT10" s="66"/>
      <c r="BU10" s="66"/>
      <c r="BV10" s="66"/>
      <c r="BW10" s="66"/>
      <c r="BX10" s="66"/>
      <c r="BY10" s="66"/>
      <c r="BZ10" s="66"/>
      <c r="CA10" s="43"/>
      <c r="CB10" s="40" t="s">
        <v>181</v>
      </c>
      <c r="CC10" s="40">
        <f t="shared" ref="CC10:CC17" si="0">AJ14</f>
        <v>0</v>
      </c>
      <c r="CD10" s="54">
        <f t="shared" ref="CD10:CD17" si="1">IF(CE10&gt;0,CE10/CC10,0)</f>
        <v>0</v>
      </c>
      <c r="CE10" s="40">
        <f>'PLANO INV.'!E66</f>
        <v>0</v>
      </c>
      <c r="CF10" s="66"/>
      <c r="CG10" s="13"/>
      <c r="CH10" s="13"/>
      <c r="CI10" s="28"/>
      <c r="CJ10" s="40"/>
      <c r="CK10" s="40"/>
      <c r="CL10" s="40"/>
      <c r="CM10" s="40"/>
      <c r="CN10" s="40"/>
      <c r="CO10" s="66"/>
      <c r="CP10" s="66"/>
      <c r="CQ10" s="66"/>
      <c r="CR10" s="66"/>
      <c r="CS10" s="66"/>
      <c r="CT10" s="66"/>
      <c r="CU10" s="66"/>
      <c r="CV10" s="13"/>
      <c r="CW10" s="59" t="s">
        <v>182</v>
      </c>
      <c r="CX10" s="40">
        <f>M63</f>
        <v>0</v>
      </c>
      <c r="CY10" s="40">
        <f>N63</f>
        <v>0</v>
      </c>
      <c r="CZ10" s="40">
        <f>O63</f>
        <v>0</v>
      </c>
      <c r="DA10" s="40">
        <f>P63</f>
        <v>0</v>
      </c>
      <c r="DB10" s="40">
        <f>Q63</f>
        <v>0</v>
      </c>
      <c r="DC10" s="13"/>
      <c r="DD10" s="13"/>
      <c r="DE10" s="13"/>
      <c r="DF10" s="13"/>
      <c r="DG10" s="13"/>
      <c r="DH10" s="13"/>
      <c r="DI10" s="13"/>
      <c r="DJ10" s="13"/>
      <c r="DK10" s="13"/>
      <c r="DL10" s="13"/>
      <c r="DM10" s="13"/>
      <c r="DN10" s="13"/>
      <c r="DO10" s="13"/>
      <c r="DP10" s="13"/>
      <c r="DQ10" s="13"/>
      <c r="DR10" s="13"/>
      <c r="DS10" s="13"/>
      <c r="DT10" s="13"/>
      <c r="DU10" s="13"/>
      <c r="DV10" s="13"/>
      <c r="DW10" s="13"/>
      <c r="DX10" s="13"/>
      <c r="DY10" s="13"/>
      <c r="DZ10" s="13"/>
      <c r="EA10" s="13"/>
      <c r="EB10" s="13"/>
      <c r="EC10" s="13"/>
      <c r="ED10" s="13"/>
      <c r="EE10" s="13"/>
      <c r="EF10" s="13"/>
      <c r="EG10" s="13"/>
      <c r="EH10" s="13"/>
      <c r="EI10" s="13"/>
      <c r="EJ10" s="13"/>
      <c r="EK10" s="13"/>
      <c r="EL10" s="14" t="s">
        <v>147</v>
      </c>
      <c r="EM10" s="14" t="s">
        <v>183</v>
      </c>
      <c r="EN10" s="13"/>
      <c r="EO10" s="13"/>
      <c r="EP10" s="14" t="s">
        <v>184</v>
      </c>
      <c r="EQ10" s="14" t="s">
        <v>185</v>
      </c>
      <c r="ER10" s="14" t="s">
        <v>186</v>
      </c>
      <c r="ES10" s="14" t="s">
        <v>187</v>
      </c>
      <c r="ET10" s="14" t="s">
        <v>188</v>
      </c>
      <c r="EU10" s="14" t="s">
        <v>189</v>
      </c>
      <c r="EV10" s="13"/>
      <c r="EW10" s="13"/>
      <c r="EX10" s="13"/>
      <c r="EY10" s="13"/>
      <c r="EZ10" s="13"/>
      <c r="FA10" s="13"/>
      <c r="FB10" s="13"/>
      <c r="FC10" s="13"/>
      <c r="FD10" s="13"/>
      <c r="FE10" s="13"/>
      <c r="FF10" s="13"/>
      <c r="FG10" s="13"/>
      <c r="FH10" s="13"/>
      <c r="FI10" s="13"/>
      <c r="FJ10" s="13"/>
      <c r="FK10" s="13"/>
      <c r="FL10" s="13"/>
      <c r="FM10" s="13"/>
    </row>
    <row r="11" spans="1:169" ht="14.1" customHeight="1">
      <c r="A11" s="29" t="s">
        <v>190</v>
      </c>
      <c r="B11" s="87"/>
      <c r="C11" s="20"/>
      <c r="D11" s="382">
        <v>5</v>
      </c>
      <c r="E11" s="382">
        <v>12</v>
      </c>
      <c r="F11" s="382">
        <f>E11</f>
        <v>12</v>
      </c>
      <c r="G11" s="382">
        <f>F11</f>
        <v>12</v>
      </c>
      <c r="H11" s="382">
        <f>G11</f>
        <v>12</v>
      </c>
      <c r="J11" s="66"/>
      <c r="K11" s="66"/>
      <c r="L11" s="66"/>
      <c r="M11" s="66"/>
      <c r="N11" s="66"/>
      <c r="O11" s="66"/>
      <c r="P11" s="66"/>
      <c r="Q11" s="66"/>
      <c r="R11" s="11"/>
      <c r="S11" s="11"/>
      <c r="T11" s="11"/>
      <c r="U11" s="11"/>
      <c r="V11" s="11"/>
      <c r="AC11" s="66"/>
      <c r="AD11" s="66"/>
      <c r="AE11" s="66"/>
      <c r="AF11" s="66"/>
      <c r="AG11" s="66"/>
      <c r="AH11" s="66"/>
      <c r="AI11" s="20" t="s">
        <v>191</v>
      </c>
      <c r="AJ11" s="39">
        <f>AJ13+AJ23</f>
        <v>0</v>
      </c>
      <c r="AK11" s="39">
        <f>AK13+AK23</f>
        <v>0</v>
      </c>
      <c r="AL11" s="39">
        <f>AL13+AL23</f>
        <v>0</v>
      </c>
      <c r="AM11" s="39">
        <f>AM13+AM23</f>
        <v>0</v>
      </c>
      <c r="AN11" s="39">
        <f>AN13+AN23</f>
        <v>0</v>
      </c>
      <c r="AO11" s="57"/>
      <c r="AP11" s="66"/>
      <c r="AQ11" s="66"/>
      <c r="AR11" s="66"/>
      <c r="AS11" s="66"/>
      <c r="AT11" s="66"/>
      <c r="AU11" s="66"/>
      <c r="AV11" s="66"/>
      <c r="AW11" s="66"/>
      <c r="AX11" s="66"/>
      <c r="AY11" s="66"/>
      <c r="AZ11" s="66"/>
      <c r="BA11" s="66"/>
      <c r="BB11" s="66"/>
      <c r="BC11" s="66"/>
      <c r="BD11" s="66"/>
      <c r="BE11" s="66"/>
      <c r="BF11" s="66"/>
      <c r="BG11" s="66"/>
      <c r="BH11" s="66"/>
      <c r="BI11" s="66"/>
      <c r="BJ11" s="66"/>
      <c r="BK11" s="66"/>
      <c r="BL11" s="66"/>
      <c r="BM11" s="66"/>
      <c r="BN11" s="66"/>
      <c r="BO11" s="66"/>
      <c r="BP11" s="66"/>
      <c r="BQ11" s="66"/>
      <c r="BR11" s="66"/>
      <c r="BS11" s="66"/>
      <c r="BT11" s="66"/>
      <c r="BU11" s="66"/>
      <c r="BV11" s="66"/>
      <c r="BW11" s="66"/>
      <c r="BX11" s="66"/>
      <c r="BY11" s="66"/>
      <c r="BZ11" s="66"/>
      <c r="CA11" s="43"/>
      <c r="CB11" s="40" t="s">
        <v>192</v>
      </c>
      <c r="CC11" s="40">
        <f t="shared" si="0"/>
        <v>0</v>
      </c>
      <c r="CD11" s="54">
        <f t="shared" si="1"/>
        <v>0</v>
      </c>
      <c r="CE11" s="40">
        <f>'PLANO INV.'!E67</f>
        <v>0</v>
      </c>
      <c r="CF11" s="66"/>
      <c r="CG11" s="13"/>
      <c r="CH11" s="13"/>
      <c r="CI11" s="28" t="s">
        <v>193</v>
      </c>
      <c r="CJ11" s="40">
        <f>'DEM. RESULTADOS'!D7</f>
        <v>0</v>
      </c>
      <c r="CK11" s="40">
        <f>'DEM. RESULTADOS'!E7</f>
        <v>0</v>
      </c>
      <c r="CL11" s="40">
        <f>'DEM. RESULTADOS'!F7</f>
        <v>0</v>
      </c>
      <c r="CM11" s="40">
        <f>'DEM. RESULTADOS'!G7</f>
        <v>0</v>
      </c>
      <c r="CN11" s="40">
        <f>'DEM. RESULTADOS'!H7</f>
        <v>0</v>
      </c>
      <c r="CO11" s="66"/>
      <c r="CP11" s="66"/>
      <c r="CQ11" s="66"/>
      <c r="CR11" s="66"/>
      <c r="CS11" s="66"/>
      <c r="CT11" s="66"/>
      <c r="CU11" s="66"/>
      <c r="CV11" s="13"/>
      <c r="CW11" s="59" t="s">
        <v>194</v>
      </c>
      <c r="CX11" s="40">
        <f>M62</f>
        <v>0</v>
      </c>
      <c r="CY11" s="40">
        <f>N62</f>
        <v>0</v>
      </c>
      <c r="CZ11" s="40">
        <f>O62</f>
        <v>0</v>
      </c>
      <c r="DA11" s="40">
        <f>P62</f>
        <v>0</v>
      </c>
      <c r="DB11" s="40">
        <f>Q62</f>
        <v>0</v>
      </c>
      <c r="DC11" s="13"/>
      <c r="DD11" s="13"/>
      <c r="DE11" s="13"/>
      <c r="DF11" s="13"/>
      <c r="DG11" s="13"/>
      <c r="DH11" s="13"/>
      <c r="DI11" s="13"/>
      <c r="DJ11" s="13"/>
      <c r="DK11" s="13"/>
      <c r="DL11" s="13"/>
      <c r="DM11" s="13"/>
      <c r="DN11" s="13"/>
      <c r="DO11" s="13"/>
      <c r="DP11" s="13"/>
      <c r="DQ11" s="13"/>
      <c r="DR11" s="13"/>
      <c r="DS11" s="13"/>
      <c r="DT11" s="13"/>
      <c r="DU11" s="13"/>
      <c r="DV11" s="13"/>
      <c r="DW11" s="13"/>
      <c r="DX11" s="13"/>
      <c r="DY11" s="13"/>
      <c r="DZ11" s="13"/>
      <c r="EA11" s="13"/>
      <c r="EB11" s="13"/>
      <c r="EC11" s="13"/>
      <c r="ED11" s="13"/>
      <c r="EE11" s="13"/>
      <c r="EF11" s="13"/>
      <c r="EG11" s="13"/>
      <c r="EH11" s="13"/>
      <c r="EI11" s="13"/>
      <c r="EJ11" s="13"/>
      <c r="EK11" s="13"/>
      <c r="EL11" s="13"/>
      <c r="EM11" s="13"/>
      <c r="EN11" s="13"/>
      <c r="EO11" s="13"/>
      <c r="EP11" s="13"/>
      <c r="EQ11" s="13"/>
      <c r="ER11" s="13"/>
      <c r="ES11" s="13"/>
      <c r="ET11" s="13"/>
      <c r="EU11" s="13"/>
      <c r="EV11" s="13"/>
      <c r="EW11" s="13"/>
      <c r="EX11" s="13"/>
      <c r="EY11" s="13"/>
      <c r="EZ11" s="13"/>
      <c r="FA11" s="13"/>
      <c r="FB11" s="13"/>
      <c r="FC11" s="13"/>
      <c r="FD11" s="13"/>
      <c r="FE11" s="13"/>
      <c r="FF11" s="13"/>
      <c r="FG11" s="13"/>
      <c r="FH11" s="13"/>
      <c r="FI11" s="13"/>
      <c r="FJ11" s="13"/>
      <c r="FK11" s="13"/>
      <c r="FL11" s="13"/>
      <c r="FM11" s="13"/>
    </row>
    <row r="12" spans="1:169" ht="14.1" customHeight="1">
      <c r="A12" s="29" t="s">
        <v>195</v>
      </c>
      <c r="B12" s="87"/>
      <c r="C12" s="20"/>
      <c r="D12" s="88"/>
      <c r="E12" s="88"/>
      <c r="F12" s="88"/>
      <c r="G12" s="88"/>
      <c r="H12" s="88"/>
      <c r="J12" s="66"/>
      <c r="K12" s="66"/>
      <c r="L12" s="66"/>
      <c r="M12" s="66"/>
      <c r="N12" s="66"/>
      <c r="O12" s="66"/>
      <c r="P12" s="66"/>
      <c r="Q12" s="66"/>
      <c r="R12" s="11"/>
      <c r="S12" s="11"/>
      <c r="T12" s="11"/>
      <c r="U12" s="11"/>
      <c r="V12" s="11"/>
      <c r="AC12" s="66"/>
      <c r="AD12" s="66"/>
      <c r="AE12" s="66"/>
      <c r="AF12" s="66"/>
      <c r="AG12" s="66"/>
      <c r="AH12" s="66"/>
      <c r="AI12" s="20"/>
      <c r="AJ12" s="40"/>
      <c r="AK12" s="40"/>
      <c r="AL12" s="40"/>
      <c r="AM12" s="40"/>
      <c r="AN12" s="40"/>
      <c r="AO12" s="43"/>
      <c r="AP12" s="66"/>
      <c r="AQ12" s="66"/>
      <c r="AR12" s="66"/>
      <c r="AS12" s="66"/>
      <c r="AT12" s="66"/>
      <c r="AU12" s="66"/>
      <c r="AV12" s="66"/>
      <c r="AW12" s="66"/>
      <c r="AX12" s="66"/>
      <c r="AY12" s="66"/>
      <c r="AZ12" s="66"/>
      <c r="BA12" s="66"/>
      <c r="BB12" s="66"/>
      <c r="BC12" s="66"/>
      <c r="BD12" s="66"/>
      <c r="BE12" s="66"/>
      <c r="BF12" s="66"/>
      <c r="BG12" s="66"/>
      <c r="BH12" s="66"/>
      <c r="BI12" s="66"/>
      <c r="BJ12" s="66"/>
      <c r="BK12" s="66"/>
      <c r="BL12" s="66"/>
      <c r="BM12" s="66"/>
      <c r="BN12" s="66"/>
      <c r="BO12" s="66"/>
      <c r="BP12" s="66"/>
      <c r="BQ12" s="66"/>
      <c r="BR12" s="66"/>
      <c r="BS12" s="66"/>
      <c r="BT12" s="66"/>
      <c r="BU12" s="66"/>
      <c r="BV12" s="66"/>
      <c r="BW12" s="66"/>
      <c r="BX12" s="66"/>
      <c r="BY12" s="66"/>
      <c r="BZ12" s="66"/>
      <c r="CA12" s="43"/>
      <c r="CB12" s="40" t="s">
        <v>196</v>
      </c>
      <c r="CC12" s="40">
        <f t="shared" si="0"/>
        <v>0</v>
      </c>
      <c r="CD12" s="54">
        <f t="shared" si="1"/>
        <v>0</v>
      </c>
      <c r="CE12" s="40">
        <v>0</v>
      </c>
      <c r="CF12" s="66"/>
      <c r="CG12" s="13"/>
      <c r="CH12" s="13"/>
      <c r="CI12" s="28" t="s">
        <v>197</v>
      </c>
      <c r="CJ12" s="40">
        <f>'DEM. RESULTADOS'!D8</f>
        <v>0</v>
      </c>
      <c r="CK12" s="40">
        <f>'DEM. RESULTADOS'!E8</f>
        <v>0</v>
      </c>
      <c r="CL12" s="40">
        <f>'DEM. RESULTADOS'!F8</f>
        <v>0</v>
      </c>
      <c r="CM12" s="40">
        <f>'DEM. RESULTADOS'!G8</f>
        <v>0</v>
      </c>
      <c r="CN12" s="40">
        <f>'DEM. RESULTADOS'!H8</f>
        <v>0</v>
      </c>
      <c r="CO12" s="66"/>
      <c r="CP12" s="66"/>
      <c r="CQ12" s="66"/>
      <c r="CR12" s="66"/>
      <c r="CS12" s="66"/>
      <c r="CT12" s="66"/>
      <c r="CU12" s="66"/>
      <c r="CV12" s="13"/>
      <c r="CW12" s="59" t="s">
        <v>198</v>
      </c>
      <c r="CX12" s="40">
        <f t="shared" ref="CX12:DB13" si="2">M64</f>
        <v>0</v>
      </c>
      <c r="CY12" s="40">
        <f t="shared" si="2"/>
        <v>0</v>
      </c>
      <c r="CZ12" s="40">
        <f t="shared" si="2"/>
        <v>0</v>
      </c>
      <c r="DA12" s="40">
        <f t="shared" si="2"/>
        <v>0</v>
      </c>
      <c r="DB12" s="40">
        <f t="shared" si="2"/>
        <v>0</v>
      </c>
      <c r="DC12" s="13"/>
      <c r="DD12" s="13"/>
      <c r="DE12" s="13"/>
      <c r="DF12" s="13"/>
      <c r="DG12" s="13"/>
      <c r="DH12" s="13"/>
      <c r="DI12" s="13"/>
      <c r="DJ12" s="13"/>
      <c r="DK12" s="13"/>
      <c r="DL12" s="13"/>
      <c r="DM12" s="13"/>
      <c r="DN12" s="13"/>
      <c r="DO12" s="13"/>
      <c r="DP12" s="13"/>
      <c r="DQ12" s="13"/>
      <c r="DR12" s="13"/>
      <c r="DS12" s="13"/>
      <c r="DT12" s="13"/>
      <c r="DU12" s="13"/>
      <c r="DV12" s="13"/>
      <c r="DW12" s="13"/>
      <c r="DX12" s="13"/>
      <c r="DY12" s="13"/>
      <c r="DZ12" s="13"/>
      <c r="EA12" s="13"/>
      <c r="EB12" s="13"/>
      <c r="EC12" s="13"/>
      <c r="ED12" s="13"/>
      <c r="EE12" s="13"/>
      <c r="EF12" s="13"/>
      <c r="EG12" s="13"/>
      <c r="EH12" s="13"/>
      <c r="EI12" s="13"/>
      <c r="EJ12" s="13"/>
      <c r="EK12" s="13"/>
      <c r="EL12" s="14" t="s">
        <v>199</v>
      </c>
      <c r="EM12" s="14" t="s">
        <v>200</v>
      </c>
      <c r="EN12" s="13"/>
      <c r="EO12" s="13"/>
      <c r="EP12" s="14" t="s">
        <v>201</v>
      </c>
      <c r="EQ12" s="14" t="s">
        <v>202</v>
      </c>
      <c r="ER12" s="14" t="s">
        <v>203</v>
      </c>
      <c r="ES12" s="14" t="s">
        <v>204</v>
      </c>
      <c r="ET12" s="14" t="s">
        <v>205</v>
      </c>
      <c r="EU12" s="14" t="s">
        <v>206</v>
      </c>
      <c r="EV12" s="13"/>
      <c r="EW12" s="13"/>
      <c r="EX12" s="13"/>
      <c r="EY12" s="13"/>
      <c r="EZ12" s="13"/>
      <c r="FA12" s="13"/>
      <c r="FB12" s="13"/>
      <c r="FC12" s="13"/>
      <c r="FD12" s="13"/>
      <c r="FE12" s="13"/>
      <c r="FF12" s="13"/>
      <c r="FG12" s="13"/>
      <c r="FH12" s="13"/>
      <c r="FI12" s="13"/>
      <c r="FJ12" s="13"/>
      <c r="FK12" s="13"/>
      <c r="FL12" s="13"/>
      <c r="FM12" s="13"/>
    </row>
    <row r="13" spans="1:169" ht="14.1" customHeight="1">
      <c r="A13" s="29" t="s">
        <v>207</v>
      </c>
      <c r="B13" s="87"/>
      <c r="C13" s="20"/>
      <c r="D13" s="382">
        <v>30</v>
      </c>
      <c r="E13" s="382">
        <f t="shared" ref="E13:H15" si="3">D13</f>
        <v>30</v>
      </c>
      <c r="F13" s="382">
        <f t="shared" si="3"/>
        <v>30</v>
      </c>
      <c r="G13" s="382">
        <f t="shared" si="3"/>
        <v>30</v>
      </c>
      <c r="H13" s="382">
        <f t="shared" si="3"/>
        <v>30</v>
      </c>
      <c r="J13" s="66"/>
      <c r="K13" s="66"/>
      <c r="L13" s="66"/>
      <c r="M13" s="66"/>
      <c r="N13" s="66"/>
      <c r="O13" s="66"/>
      <c r="P13" s="66"/>
      <c r="Q13" s="66"/>
      <c r="R13" s="11"/>
      <c r="S13" s="11"/>
      <c r="T13" s="11"/>
      <c r="U13" s="11"/>
      <c r="V13" s="11"/>
      <c r="W13" s="6"/>
      <c r="X13" s="6"/>
      <c r="AC13" s="66"/>
      <c r="AD13" s="66"/>
      <c r="AE13" s="66"/>
      <c r="AF13" s="66"/>
      <c r="AG13" s="66"/>
      <c r="AH13" s="66"/>
      <c r="AI13" s="20" t="s">
        <v>179</v>
      </c>
      <c r="AJ13" s="39">
        <f>SUM(AJ14:AJ21)</f>
        <v>0</v>
      </c>
      <c r="AK13" s="39">
        <f>SUM(AK14:AK21)</f>
        <v>0</v>
      </c>
      <c r="AL13" s="39">
        <f>SUM(AL14:AL21)</f>
        <v>0</v>
      </c>
      <c r="AM13" s="39">
        <f>SUM(AM14:AM21)</f>
        <v>0</v>
      </c>
      <c r="AN13" s="39">
        <f>SUM(AN14:AN21)</f>
        <v>0</v>
      </c>
      <c r="AO13" s="57"/>
      <c r="AP13" s="66"/>
      <c r="AQ13" s="66"/>
      <c r="AR13" s="66"/>
      <c r="AS13" s="66"/>
      <c r="AT13" s="66"/>
      <c r="AU13" s="66"/>
      <c r="AV13" s="66"/>
      <c r="AW13" s="66"/>
      <c r="AX13" s="66"/>
      <c r="AY13" s="66"/>
      <c r="AZ13" s="66"/>
      <c r="BA13" s="66"/>
      <c r="BB13" s="66"/>
      <c r="BC13" s="66"/>
      <c r="BD13" s="66"/>
      <c r="BE13" s="66"/>
      <c r="BF13" s="66"/>
      <c r="BG13" s="66"/>
      <c r="BH13" s="66"/>
      <c r="BI13" s="66"/>
      <c r="BJ13" s="66"/>
      <c r="BK13" s="66"/>
      <c r="BL13" s="66"/>
      <c r="BM13" s="66"/>
      <c r="BN13" s="66"/>
      <c r="BO13" s="66"/>
      <c r="BP13" s="66"/>
      <c r="BQ13" s="66"/>
      <c r="BR13" s="66"/>
      <c r="BS13" s="66"/>
      <c r="BT13" s="66"/>
      <c r="BU13" s="66"/>
      <c r="BV13" s="66"/>
      <c r="BW13" s="66"/>
      <c r="BX13" s="66"/>
      <c r="BY13" s="66"/>
      <c r="BZ13" s="66"/>
      <c r="CA13" s="43"/>
      <c r="CB13" s="40" t="s">
        <v>208</v>
      </c>
      <c r="CC13" s="40">
        <f t="shared" si="0"/>
        <v>0</v>
      </c>
      <c r="CD13" s="54">
        <f t="shared" si="1"/>
        <v>0</v>
      </c>
      <c r="CE13" s="40">
        <f>'PLANO INV.'!E68</f>
        <v>0</v>
      </c>
      <c r="CF13" s="66"/>
      <c r="CG13" s="13"/>
      <c r="CH13" s="13"/>
      <c r="CI13" s="28" t="s">
        <v>209</v>
      </c>
      <c r="CJ13" s="40">
        <f>CJ15-CJ11-CJ12</f>
        <v>0</v>
      </c>
      <c r="CK13" s="40">
        <f>CK15-CK11-CK12</f>
        <v>0</v>
      </c>
      <c r="CL13" s="40">
        <f>CL15-CL11-CL12</f>
        <v>0</v>
      </c>
      <c r="CM13" s="40">
        <f>CM15-CM11-CM12</f>
        <v>0</v>
      </c>
      <c r="CN13" s="40">
        <f>CN15-CN11-CN12</f>
        <v>0</v>
      </c>
      <c r="CO13" s="66"/>
      <c r="CP13" s="66"/>
      <c r="CQ13" s="66"/>
      <c r="CR13" s="66"/>
      <c r="CS13" s="66"/>
      <c r="CT13" s="66"/>
      <c r="CU13" s="66"/>
      <c r="CV13" s="13"/>
      <c r="CW13" s="59" t="s">
        <v>210</v>
      </c>
      <c r="CX13" s="40">
        <f t="shared" si="2"/>
        <v>0</v>
      </c>
      <c r="CY13" s="40">
        <f t="shared" si="2"/>
        <v>0</v>
      </c>
      <c r="CZ13" s="40">
        <f t="shared" si="2"/>
        <v>0</v>
      </c>
      <c r="DA13" s="40">
        <f t="shared" si="2"/>
        <v>0</v>
      </c>
      <c r="DB13" s="40">
        <f t="shared" si="2"/>
        <v>0</v>
      </c>
      <c r="DC13" s="13"/>
      <c r="DD13" s="13"/>
      <c r="DE13" s="13"/>
      <c r="DF13" s="13"/>
      <c r="DG13" s="13"/>
      <c r="DH13" s="13"/>
      <c r="DI13" s="13"/>
      <c r="DJ13" s="13"/>
      <c r="DK13" s="13"/>
      <c r="DL13" s="13"/>
      <c r="DM13" s="13"/>
      <c r="DN13" s="13"/>
      <c r="DO13" s="13"/>
      <c r="DP13" s="13"/>
      <c r="DQ13" s="13"/>
      <c r="DR13" s="13"/>
      <c r="DS13" s="13"/>
      <c r="DT13" s="13"/>
      <c r="DU13" s="13"/>
      <c r="DV13" s="13"/>
      <c r="DW13" s="13"/>
      <c r="DX13" s="13"/>
      <c r="DY13" s="13"/>
      <c r="DZ13" s="13"/>
      <c r="EA13" s="13"/>
      <c r="EB13" s="13"/>
      <c r="EC13" s="13"/>
      <c r="ED13" s="13"/>
      <c r="EE13" s="13"/>
      <c r="EF13" s="13"/>
      <c r="EG13" s="13"/>
      <c r="EH13" s="13"/>
      <c r="EI13" s="13"/>
      <c r="EJ13" s="13"/>
      <c r="EK13" s="13"/>
      <c r="EL13" s="13"/>
      <c r="EM13" s="13"/>
      <c r="EN13" s="13"/>
      <c r="EO13" s="13"/>
      <c r="EP13" s="13"/>
      <c r="EQ13" s="13"/>
      <c r="ER13" s="13"/>
      <c r="ES13" s="13"/>
      <c r="ET13" s="13"/>
      <c r="EU13" s="13"/>
      <c r="EV13" s="13"/>
      <c r="EW13" s="13"/>
      <c r="EX13" s="13"/>
      <c r="EY13" s="13"/>
      <c r="EZ13" s="13"/>
      <c r="FA13" s="13"/>
      <c r="FB13" s="13"/>
      <c r="FC13" s="13"/>
      <c r="FD13" s="13"/>
      <c r="FE13" s="13"/>
      <c r="FF13" s="13"/>
      <c r="FG13" s="13"/>
      <c r="FH13" s="13"/>
      <c r="FI13" s="13"/>
      <c r="FJ13" s="13"/>
      <c r="FK13" s="13"/>
      <c r="FL13" s="13"/>
      <c r="FM13" s="13"/>
    </row>
    <row r="14" spans="1:169" ht="14.1" customHeight="1">
      <c r="A14" s="29" t="s">
        <v>211</v>
      </c>
      <c r="B14" s="87"/>
      <c r="C14" s="20"/>
      <c r="D14" s="382">
        <v>30</v>
      </c>
      <c r="E14" s="382">
        <f t="shared" si="3"/>
        <v>30</v>
      </c>
      <c r="F14" s="382">
        <f t="shared" si="3"/>
        <v>30</v>
      </c>
      <c r="G14" s="382">
        <f t="shared" si="3"/>
        <v>30</v>
      </c>
      <c r="H14" s="382">
        <f t="shared" si="3"/>
        <v>30</v>
      </c>
      <c r="J14" s="66"/>
      <c r="K14" s="66"/>
      <c r="L14" s="66"/>
      <c r="M14" s="66"/>
      <c r="N14" s="66"/>
      <c r="O14" s="66"/>
      <c r="P14" s="66"/>
      <c r="Q14" s="66"/>
      <c r="R14" s="11"/>
      <c r="S14" s="11"/>
      <c r="T14" s="11"/>
      <c r="U14" s="11"/>
      <c r="V14" s="11"/>
      <c r="W14" s="6"/>
      <c r="X14" s="6"/>
      <c r="AC14" s="66"/>
      <c r="AD14" s="66"/>
      <c r="AE14" s="66"/>
      <c r="AF14" s="66"/>
      <c r="AG14" s="66"/>
      <c r="AH14" s="66"/>
      <c r="AI14" s="20" t="s">
        <v>181</v>
      </c>
      <c r="AJ14" s="40">
        <f>'PLANO INV.'!D12</f>
        <v>0</v>
      </c>
      <c r="AK14" s="40">
        <f>'PLANO INV.'!E12</f>
        <v>0</v>
      </c>
      <c r="AL14" s="40">
        <f>'PLANO INV.'!F12</f>
        <v>0</v>
      </c>
      <c r="AM14" s="40">
        <f>'PLANO INV.'!G12</f>
        <v>0</v>
      </c>
      <c r="AN14" s="40">
        <f>'PLANO INV.'!H12</f>
        <v>0</v>
      </c>
      <c r="AO14" s="43"/>
      <c r="AP14" s="66"/>
      <c r="AQ14" s="66"/>
      <c r="AR14" s="66"/>
      <c r="AS14" s="66"/>
      <c r="AT14" s="66"/>
      <c r="AU14" s="66"/>
      <c r="AV14" s="66"/>
      <c r="AW14" s="66"/>
      <c r="AX14" s="66"/>
      <c r="AY14" s="66"/>
      <c r="AZ14" s="66"/>
      <c r="BA14" s="66"/>
      <c r="BB14" s="66"/>
      <c r="BC14" s="66"/>
      <c r="BD14" s="66"/>
      <c r="BE14" s="66"/>
      <c r="BF14" s="66"/>
      <c r="BG14" s="66"/>
      <c r="BH14" s="66"/>
      <c r="BI14" s="66"/>
      <c r="BJ14" s="66"/>
      <c r="BK14" s="66"/>
      <c r="BL14" s="66"/>
      <c r="BM14" s="66"/>
      <c r="BN14" s="66"/>
      <c r="BO14" s="66"/>
      <c r="BP14" s="66"/>
      <c r="BQ14" s="66"/>
      <c r="BR14" s="66"/>
      <c r="BS14" s="66"/>
      <c r="BT14" s="66"/>
      <c r="BU14" s="66"/>
      <c r="BV14" s="66"/>
      <c r="BW14" s="66"/>
      <c r="BX14" s="66"/>
      <c r="BY14" s="66"/>
      <c r="BZ14" s="66"/>
      <c r="CA14" s="43"/>
      <c r="CB14" s="40" t="s">
        <v>212</v>
      </c>
      <c r="CC14" s="40">
        <f t="shared" si="0"/>
        <v>0</v>
      </c>
      <c r="CD14" s="54">
        <f t="shared" si="1"/>
        <v>0</v>
      </c>
      <c r="CE14" s="40">
        <f>'PLANO INV.'!E69</f>
        <v>0</v>
      </c>
      <c r="CF14" s="66"/>
      <c r="CG14" s="13"/>
      <c r="CH14" s="13"/>
      <c r="CI14" s="28"/>
      <c r="CJ14" s="40"/>
      <c r="CK14" s="40"/>
      <c r="CL14" s="40"/>
      <c r="CM14" s="40"/>
      <c r="CN14" s="40"/>
      <c r="CO14" s="66"/>
      <c r="CP14" s="66"/>
      <c r="CQ14" s="66"/>
      <c r="CR14" s="66"/>
      <c r="CS14" s="66"/>
      <c r="CT14" s="66"/>
      <c r="CU14" s="66"/>
      <c r="CV14" s="13"/>
      <c r="CW14" s="67"/>
      <c r="CX14" s="40"/>
      <c r="CY14" s="40"/>
      <c r="CZ14" s="40"/>
      <c r="DA14" s="40"/>
      <c r="DB14" s="40"/>
      <c r="DC14" s="13"/>
      <c r="DD14" s="13"/>
      <c r="DE14" s="13"/>
      <c r="DF14" s="13"/>
      <c r="DG14" s="13"/>
      <c r="DH14" s="13"/>
      <c r="DI14" s="13"/>
      <c r="DJ14" s="13"/>
      <c r="DK14" s="13"/>
      <c r="DL14" s="13"/>
      <c r="DM14" s="13"/>
      <c r="DN14" s="13"/>
      <c r="DO14" s="13"/>
      <c r="DP14" s="13"/>
      <c r="DQ14" s="13"/>
      <c r="DR14" s="13"/>
      <c r="DS14" s="13"/>
      <c r="DT14" s="13"/>
      <c r="DU14" s="13"/>
      <c r="DV14" s="13"/>
      <c r="DW14" s="13"/>
      <c r="DX14" s="13"/>
      <c r="DY14" s="13"/>
      <c r="DZ14" s="13"/>
      <c r="EA14" s="13"/>
      <c r="EB14" s="13"/>
      <c r="EC14" s="13"/>
      <c r="ED14" s="13"/>
      <c r="EE14" s="13"/>
      <c r="EF14" s="13"/>
      <c r="EG14" s="13"/>
      <c r="EH14" s="13"/>
      <c r="EI14" s="13"/>
      <c r="EJ14" s="13"/>
      <c r="EK14" s="13"/>
      <c r="EL14" s="13"/>
      <c r="EM14" s="13"/>
      <c r="EN14" s="13"/>
      <c r="EO14" s="13"/>
      <c r="EP14" s="13"/>
      <c r="EQ14" s="13"/>
      <c r="ER14" s="13"/>
      <c r="ES14" s="13"/>
      <c r="ET14" s="13"/>
      <c r="EU14" s="13"/>
      <c r="EV14" s="13"/>
      <c r="EW14" s="13"/>
      <c r="EX14" s="13"/>
      <c r="EY14" s="13"/>
      <c r="EZ14" s="13"/>
      <c r="FA14" s="13"/>
      <c r="FB14" s="13"/>
      <c r="FC14" s="13"/>
      <c r="FD14" s="13"/>
      <c r="FE14" s="13"/>
      <c r="FF14" s="13"/>
      <c r="FG14" s="13"/>
      <c r="FH14" s="13"/>
      <c r="FI14" s="13"/>
      <c r="FJ14" s="13"/>
      <c r="FK14" s="13"/>
      <c r="FL14" s="13"/>
      <c r="FM14" s="13"/>
    </row>
    <row r="15" spans="1:169" ht="14.25">
      <c r="A15" s="29" t="s">
        <v>213</v>
      </c>
      <c r="B15" s="87"/>
      <c r="C15" s="20"/>
      <c r="D15" s="382">
        <v>30</v>
      </c>
      <c r="E15" s="382">
        <f t="shared" si="3"/>
        <v>30</v>
      </c>
      <c r="F15" s="382">
        <f t="shared" si="3"/>
        <v>30</v>
      </c>
      <c r="G15" s="382">
        <f t="shared" si="3"/>
        <v>30</v>
      </c>
      <c r="H15" s="382">
        <f t="shared" si="3"/>
        <v>30</v>
      </c>
      <c r="J15" s="66"/>
      <c r="K15" s="66"/>
      <c r="L15" s="66"/>
      <c r="M15" s="66"/>
      <c r="N15" s="66"/>
      <c r="O15" s="66"/>
      <c r="P15" s="66"/>
      <c r="Q15" s="66"/>
      <c r="R15" s="11"/>
      <c r="S15" s="11"/>
      <c r="T15" s="11"/>
      <c r="U15" s="11"/>
      <c r="V15" s="11"/>
      <c r="W15" s="6"/>
      <c r="X15" s="6"/>
      <c r="AC15" s="66"/>
      <c r="AD15" s="66"/>
      <c r="AE15" s="66"/>
      <c r="AF15" s="66"/>
      <c r="AG15" s="66"/>
      <c r="AH15" s="66"/>
      <c r="AI15" s="20" t="s">
        <v>192</v>
      </c>
      <c r="AJ15" s="40">
        <f>'PLANO INV.'!D13</f>
        <v>0</v>
      </c>
      <c r="AK15" s="40">
        <f>'PLANO INV.'!E13</f>
        <v>0</v>
      </c>
      <c r="AL15" s="40">
        <f>'PLANO INV.'!F13</f>
        <v>0</v>
      </c>
      <c r="AM15" s="40">
        <f>'PLANO INV.'!G13</f>
        <v>0</v>
      </c>
      <c r="AN15" s="40">
        <f>'PLANO INV.'!H13</f>
        <v>0</v>
      </c>
      <c r="AO15" s="43"/>
      <c r="AP15" s="66"/>
      <c r="AQ15" s="66"/>
      <c r="AR15" s="66"/>
      <c r="AS15" s="66"/>
      <c r="AT15" s="66"/>
      <c r="AU15" s="66"/>
      <c r="AV15" s="66"/>
      <c r="AW15" s="66"/>
      <c r="AX15" s="66"/>
      <c r="AY15" s="66"/>
      <c r="AZ15" s="66"/>
      <c r="BA15" s="66"/>
      <c r="BB15" s="66"/>
      <c r="BC15" s="66"/>
      <c r="BD15" s="66"/>
      <c r="BE15" s="66"/>
      <c r="BF15" s="66"/>
      <c r="BG15" s="66"/>
      <c r="BH15" s="66"/>
      <c r="BI15" s="66"/>
      <c r="BJ15" s="66"/>
      <c r="BK15" s="66"/>
      <c r="BL15" s="66"/>
      <c r="BM15" s="66"/>
      <c r="BN15" s="66"/>
      <c r="BO15" s="66"/>
      <c r="BP15" s="66"/>
      <c r="BQ15" s="66"/>
      <c r="BR15" s="66"/>
      <c r="BS15" s="66"/>
      <c r="BT15" s="66"/>
      <c r="BU15" s="66"/>
      <c r="BV15" s="66"/>
      <c r="BW15" s="66"/>
      <c r="BX15" s="66"/>
      <c r="BY15" s="66"/>
      <c r="BZ15" s="66"/>
      <c r="CA15" s="43"/>
      <c r="CB15" s="40" t="s">
        <v>214</v>
      </c>
      <c r="CC15" s="40">
        <f t="shared" si="0"/>
        <v>0</v>
      </c>
      <c r="CD15" s="54">
        <f t="shared" si="1"/>
        <v>0</v>
      </c>
      <c r="CE15" s="40">
        <f>'PLANO INV.'!E70</f>
        <v>0</v>
      </c>
      <c r="CF15" s="66"/>
      <c r="CG15" s="13"/>
      <c r="CH15" s="13"/>
      <c r="CI15" s="37" t="s">
        <v>215</v>
      </c>
      <c r="CJ15" s="47">
        <f>'DEM. RESULTADOS'!D15</f>
        <v>0</v>
      </c>
      <c r="CK15" s="47">
        <f>'DEM. RESULTADOS'!E15</f>
        <v>0</v>
      </c>
      <c r="CL15" s="47">
        <f>'DEM. RESULTADOS'!F15</f>
        <v>0</v>
      </c>
      <c r="CM15" s="47">
        <f>'DEM. RESULTADOS'!G15</f>
        <v>0</v>
      </c>
      <c r="CN15" s="47">
        <f>'DEM. RESULTADOS'!H15</f>
        <v>0</v>
      </c>
      <c r="CO15" s="66"/>
      <c r="CP15" s="66"/>
      <c r="CQ15" s="66"/>
      <c r="CR15" s="66"/>
      <c r="CS15" s="66"/>
      <c r="CT15" s="66"/>
      <c r="CU15" s="66"/>
      <c r="CV15" s="13"/>
      <c r="CW15" s="59" t="s">
        <v>216</v>
      </c>
      <c r="CX15" s="40">
        <f>M66</f>
        <v>0</v>
      </c>
      <c r="CY15" s="40">
        <f>N66</f>
        <v>0</v>
      </c>
      <c r="CZ15" s="40">
        <f>O66</f>
        <v>0</v>
      </c>
      <c r="DA15" s="40">
        <f>P66</f>
        <v>0</v>
      </c>
      <c r="DB15" s="40">
        <f>Q66</f>
        <v>0</v>
      </c>
      <c r="DC15" s="13"/>
      <c r="DD15" s="13"/>
      <c r="DE15" s="13"/>
      <c r="DF15" s="13"/>
      <c r="DG15" s="13"/>
      <c r="DH15" s="13"/>
      <c r="DI15" s="13"/>
      <c r="DJ15" s="13"/>
      <c r="DK15" s="13"/>
      <c r="DL15" s="13"/>
      <c r="DM15" s="13"/>
      <c r="DN15" s="13"/>
      <c r="DO15" s="13"/>
      <c r="DP15" s="13"/>
      <c r="DQ15" s="13"/>
      <c r="DR15" s="13"/>
      <c r="DS15" s="13"/>
      <c r="DT15" s="13"/>
      <c r="DU15" s="13"/>
      <c r="DV15" s="13"/>
      <c r="DW15" s="13"/>
      <c r="DX15" s="13"/>
      <c r="DY15" s="13"/>
      <c r="DZ15" s="13"/>
      <c r="EA15" s="13"/>
      <c r="EB15" s="13"/>
      <c r="EC15" s="13"/>
      <c r="ED15" s="13"/>
      <c r="EE15" s="13"/>
      <c r="EF15" s="13"/>
      <c r="EG15" s="13"/>
      <c r="EH15" s="13"/>
      <c r="EI15" s="13"/>
      <c r="EJ15" s="13"/>
      <c r="EK15" s="13"/>
      <c r="EL15" s="13"/>
      <c r="EM15" s="13"/>
      <c r="EN15" s="13"/>
      <c r="EO15" s="13"/>
      <c r="EP15" s="13"/>
      <c r="EQ15" s="13"/>
      <c r="ER15" s="13"/>
      <c r="ES15" s="13"/>
      <c r="ET15" s="13"/>
      <c r="EU15" s="13"/>
      <c r="EV15" s="13"/>
      <c r="EW15" s="13"/>
      <c r="EX15" s="13"/>
      <c r="EY15" s="13"/>
      <c r="EZ15" s="13"/>
      <c r="FA15" s="13"/>
      <c r="FB15" s="13"/>
      <c r="FC15" s="13"/>
      <c r="FD15" s="13"/>
      <c r="FE15" s="13"/>
      <c r="FF15" s="13"/>
      <c r="FG15" s="13"/>
      <c r="FH15" s="13"/>
      <c r="FI15" s="13"/>
      <c r="FJ15" s="13"/>
      <c r="FK15" s="13"/>
      <c r="FL15" s="13"/>
      <c r="FM15" s="13"/>
    </row>
    <row r="16" spans="1:169" ht="14.1" customHeight="1">
      <c r="A16" s="29" t="s">
        <v>217</v>
      </c>
      <c r="B16" s="87"/>
      <c r="C16" s="20"/>
      <c r="D16" s="206"/>
      <c r="E16" s="88"/>
      <c r="F16" s="88"/>
      <c r="G16" s="88"/>
      <c r="H16" s="88"/>
      <c r="J16" s="66"/>
      <c r="K16" s="66"/>
      <c r="L16" s="66"/>
      <c r="M16" s="66"/>
      <c r="N16" s="66"/>
      <c r="O16" s="66"/>
      <c r="P16" s="66"/>
      <c r="Q16" s="66"/>
      <c r="R16" s="11"/>
      <c r="S16" s="11"/>
      <c r="T16" s="11"/>
      <c r="U16" s="11"/>
      <c r="V16" s="11"/>
      <c r="W16" s="6"/>
      <c r="X16" s="6"/>
      <c r="AC16" s="66"/>
      <c r="AD16" s="66"/>
      <c r="AE16" s="66"/>
      <c r="AF16" s="66"/>
      <c r="AG16" s="66"/>
      <c r="AH16" s="66"/>
      <c r="AI16" s="20" t="s">
        <v>196</v>
      </c>
      <c r="AJ16" s="40">
        <v>0</v>
      </c>
      <c r="AK16" s="40">
        <v>0</v>
      </c>
      <c r="AL16" s="40">
        <v>0</v>
      </c>
      <c r="AM16" s="40">
        <v>0</v>
      </c>
      <c r="AN16" s="40">
        <v>0</v>
      </c>
      <c r="AO16" s="43"/>
      <c r="AP16" s="66"/>
      <c r="AQ16" s="66"/>
      <c r="AR16" s="66"/>
      <c r="AS16" s="66"/>
      <c r="AT16" s="66"/>
      <c r="AU16" s="66"/>
      <c r="AV16" s="66"/>
      <c r="AW16" s="66"/>
      <c r="AX16" s="66"/>
      <c r="AY16" s="66"/>
      <c r="AZ16" s="66"/>
      <c r="BA16" s="66"/>
      <c r="BB16" s="66"/>
      <c r="BC16" s="66"/>
      <c r="BD16" s="66"/>
      <c r="BE16" s="66"/>
      <c r="BF16" s="66"/>
      <c r="BG16" s="66"/>
      <c r="BH16" s="66"/>
      <c r="BI16" s="66"/>
      <c r="BJ16" s="66"/>
      <c r="BK16" s="66"/>
      <c r="BL16" s="66"/>
      <c r="BM16" s="66"/>
      <c r="BN16" s="66"/>
      <c r="BO16" s="66"/>
      <c r="BP16" s="66"/>
      <c r="BQ16" s="66"/>
      <c r="BR16" s="66"/>
      <c r="BS16" s="66"/>
      <c r="BT16" s="66"/>
      <c r="BU16" s="66"/>
      <c r="BV16" s="66"/>
      <c r="BW16" s="66"/>
      <c r="BX16" s="66"/>
      <c r="BY16" s="66"/>
      <c r="BZ16" s="66"/>
      <c r="CA16" s="43"/>
      <c r="CB16" s="40" t="s">
        <v>218</v>
      </c>
      <c r="CC16" s="40">
        <f t="shared" si="0"/>
        <v>0</v>
      </c>
      <c r="CD16" s="54">
        <f t="shared" si="1"/>
        <v>0</v>
      </c>
      <c r="CE16" s="40">
        <f>'PLANO INV.'!E74</f>
        <v>0</v>
      </c>
      <c r="CF16" s="66"/>
      <c r="CG16" s="13"/>
      <c r="CH16" s="13"/>
      <c r="CI16" s="28"/>
      <c r="CJ16" s="40"/>
      <c r="CK16" s="40"/>
      <c r="CL16" s="40"/>
      <c r="CM16" s="40"/>
      <c r="CN16" s="40"/>
      <c r="CO16" s="66"/>
      <c r="CP16" s="66"/>
      <c r="CQ16" s="66"/>
      <c r="CR16" s="66"/>
      <c r="CS16" s="66"/>
      <c r="CT16" s="66"/>
      <c r="CU16" s="66"/>
      <c r="CV16" s="13"/>
      <c r="CW16" s="67"/>
      <c r="CX16" s="40"/>
      <c r="CY16" s="40"/>
      <c r="CZ16" s="40"/>
      <c r="DA16" s="40"/>
      <c r="DB16" s="40"/>
      <c r="DC16" s="13"/>
      <c r="DD16" s="13"/>
      <c r="DE16" s="13"/>
      <c r="DF16" s="13"/>
      <c r="DG16" s="13"/>
      <c r="DH16" s="13"/>
      <c r="DI16" s="13"/>
      <c r="DJ16" s="13"/>
      <c r="DK16" s="13"/>
      <c r="DL16" s="13"/>
      <c r="DM16" s="13"/>
      <c r="DN16" s="13"/>
      <c r="DO16" s="13"/>
      <c r="DP16" s="13"/>
      <c r="DQ16" s="13"/>
      <c r="DR16" s="13"/>
      <c r="DS16" s="13"/>
      <c r="DT16" s="13"/>
      <c r="DU16" s="13"/>
      <c r="DV16" s="13"/>
      <c r="DW16" s="13"/>
      <c r="DX16" s="13"/>
      <c r="DY16" s="13"/>
      <c r="DZ16" s="13"/>
      <c r="EA16" s="13"/>
      <c r="EB16" s="13"/>
      <c r="EC16" s="13"/>
      <c r="ED16" s="14" t="s">
        <v>139</v>
      </c>
      <c r="EE16" s="14" t="s">
        <v>140</v>
      </c>
      <c r="EF16" s="14" t="s">
        <v>141</v>
      </c>
      <c r="EG16" s="14" t="s">
        <v>142</v>
      </c>
      <c r="EH16" s="14" t="s">
        <v>143</v>
      </c>
      <c r="EI16" s="14" t="s">
        <v>145</v>
      </c>
      <c r="EJ16" s="14" t="s">
        <v>147</v>
      </c>
      <c r="EK16" s="14" t="s">
        <v>149</v>
      </c>
      <c r="EL16" s="14" t="s">
        <v>184</v>
      </c>
      <c r="EM16" s="14" t="s">
        <v>185</v>
      </c>
      <c r="EN16" s="14" t="s">
        <v>186</v>
      </c>
      <c r="EO16" s="14" t="s">
        <v>187</v>
      </c>
      <c r="EP16" s="14" t="s">
        <v>188</v>
      </c>
      <c r="EQ16" s="14" t="s">
        <v>219</v>
      </c>
      <c r="ER16" s="13"/>
      <c r="ES16" s="13"/>
      <c r="ET16" s="13"/>
      <c r="EU16" s="13"/>
      <c r="EV16" s="13"/>
      <c r="EW16" s="13"/>
      <c r="EX16" s="13"/>
      <c r="EY16" s="13"/>
      <c r="EZ16" s="13"/>
      <c r="FA16" s="13"/>
      <c r="FB16" s="13"/>
      <c r="FC16" s="13"/>
      <c r="FD16" s="13"/>
      <c r="FE16" s="13"/>
      <c r="FF16" s="13"/>
      <c r="FG16" s="13"/>
      <c r="FH16" s="13"/>
      <c r="FI16" s="13"/>
      <c r="FJ16" s="13"/>
      <c r="FK16" s="13"/>
      <c r="FL16" s="13"/>
      <c r="FM16" s="13"/>
    </row>
    <row r="17" spans="1:169" ht="14.25">
      <c r="A17" s="29" t="s">
        <v>220</v>
      </c>
      <c r="B17" s="87"/>
      <c r="C17" s="20"/>
      <c r="D17" s="382">
        <v>10</v>
      </c>
      <c r="E17" s="382">
        <f t="shared" ref="E17:H20" si="4">D17</f>
        <v>10</v>
      </c>
      <c r="F17" s="382">
        <f t="shared" si="4"/>
        <v>10</v>
      </c>
      <c r="G17" s="382">
        <f t="shared" si="4"/>
        <v>10</v>
      </c>
      <c r="H17" s="382">
        <f t="shared" si="4"/>
        <v>10</v>
      </c>
      <c r="J17" s="66"/>
      <c r="K17" s="66"/>
      <c r="L17" s="66"/>
      <c r="M17" s="66"/>
      <c r="N17" s="66"/>
      <c r="O17" s="66"/>
      <c r="P17" s="66"/>
      <c r="Q17" s="66"/>
      <c r="R17" s="11"/>
      <c r="S17" s="11"/>
      <c r="T17" s="11"/>
      <c r="U17" s="11"/>
      <c r="V17" s="11"/>
      <c r="W17" s="6"/>
      <c r="X17" s="6"/>
      <c r="AC17" s="66"/>
      <c r="AD17" s="66"/>
      <c r="AE17" s="66"/>
      <c r="AF17" s="66"/>
      <c r="AG17" s="66"/>
      <c r="AH17" s="66"/>
      <c r="AI17" s="20" t="s">
        <v>208</v>
      </c>
      <c r="AJ17" s="40">
        <f>'PLANO INV.'!D14</f>
        <v>0</v>
      </c>
      <c r="AK17" s="40">
        <f>'PLANO INV.'!E14</f>
        <v>0</v>
      </c>
      <c r="AL17" s="40">
        <f>'PLANO INV.'!F14</f>
        <v>0</v>
      </c>
      <c r="AM17" s="40">
        <f>'PLANO INV.'!G14</f>
        <v>0</v>
      </c>
      <c r="AN17" s="40">
        <f>'PLANO INV.'!H14</f>
        <v>0</v>
      </c>
      <c r="AO17" s="43"/>
      <c r="AP17" s="66"/>
      <c r="AQ17" s="66"/>
      <c r="AR17" s="66"/>
      <c r="AS17" s="66"/>
      <c r="AT17" s="66"/>
      <c r="AU17" s="66"/>
      <c r="AV17" s="66"/>
      <c r="AW17" s="66"/>
      <c r="AX17" s="66"/>
      <c r="AY17" s="66"/>
      <c r="AZ17" s="66"/>
      <c r="BA17" s="66"/>
      <c r="BB17" s="66"/>
      <c r="BC17" s="66"/>
      <c r="BD17" s="66"/>
      <c r="BE17" s="66"/>
      <c r="BF17" s="66"/>
      <c r="BG17" s="66"/>
      <c r="BH17" s="66"/>
      <c r="BI17" s="66"/>
      <c r="BJ17" s="66"/>
      <c r="BK17" s="66"/>
      <c r="BL17" s="66"/>
      <c r="BM17" s="66"/>
      <c r="BN17" s="66"/>
      <c r="BO17" s="66"/>
      <c r="BP17" s="66"/>
      <c r="BQ17" s="66"/>
      <c r="BR17" s="66"/>
      <c r="BS17" s="66"/>
      <c r="BT17" s="66"/>
      <c r="BU17" s="66"/>
      <c r="BV17" s="66"/>
      <c r="BW17" s="66"/>
      <c r="BX17" s="66"/>
      <c r="BY17" s="66"/>
      <c r="BZ17" s="66"/>
      <c r="CA17" s="43"/>
      <c r="CB17" s="40" t="s">
        <v>221</v>
      </c>
      <c r="CC17" s="40">
        <f t="shared" si="0"/>
        <v>0</v>
      </c>
      <c r="CD17" s="54">
        <f t="shared" si="1"/>
        <v>0</v>
      </c>
      <c r="CE17" s="40">
        <f>'PLANO INV.'!E71+'PLANO INV.'!E72+'PLANO INV.'!E73+'PLANO INV.'!E75</f>
        <v>0</v>
      </c>
      <c r="CF17" s="66"/>
      <c r="CG17" s="13"/>
      <c r="CH17" s="13"/>
      <c r="CI17" s="35" t="s">
        <v>222</v>
      </c>
      <c r="CJ17" s="40"/>
      <c r="CK17" s="40"/>
      <c r="CL17" s="40"/>
      <c r="CM17" s="40"/>
      <c r="CN17" s="40"/>
      <c r="CO17" s="66"/>
      <c r="CP17" s="66"/>
      <c r="CQ17" s="66"/>
      <c r="CR17" s="66"/>
      <c r="CS17" s="66"/>
      <c r="CT17" s="66"/>
      <c r="CU17" s="66"/>
      <c r="CV17" s="13"/>
      <c r="CW17" s="59" t="s">
        <v>223</v>
      </c>
      <c r="CX17" s="40"/>
      <c r="CY17" s="40"/>
      <c r="CZ17" s="40"/>
      <c r="DA17" s="40"/>
      <c r="DB17" s="40"/>
      <c r="DC17" s="13"/>
      <c r="DD17" s="13"/>
      <c r="DE17" s="13"/>
      <c r="DF17" s="13"/>
      <c r="DG17" s="13"/>
      <c r="DH17" s="13"/>
      <c r="DI17" s="13"/>
      <c r="DJ17" s="13"/>
      <c r="DK17" s="13"/>
      <c r="DL17" s="13"/>
      <c r="DM17" s="13"/>
      <c r="DN17" s="13"/>
      <c r="DO17" s="13"/>
      <c r="DP17" s="13"/>
      <c r="DQ17" s="13"/>
      <c r="DR17" s="13"/>
      <c r="DS17" s="13"/>
      <c r="DT17" s="13"/>
      <c r="DU17" s="13"/>
      <c r="DV17" s="13"/>
      <c r="DW17" s="13"/>
      <c r="DX17" s="13"/>
      <c r="DY17" s="13"/>
      <c r="DZ17" s="13"/>
      <c r="EA17" s="13"/>
      <c r="EB17" s="13"/>
      <c r="EC17" s="13"/>
      <c r="ED17" s="13"/>
      <c r="EE17" s="13"/>
      <c r="EF17" s="13"/>
      <c r="EG17" s="13"/>
      <c r="EH17" s="13"/>
      <c r="EI17" s="13"/>
      <c r="EJ17" s="13"/>
      <c r="EK17" s="13"/>
      <c r="EL17" s="13"/>
      <c r="EM17" s="13"/>
      <c r="EN17" s="13"/>
      <c r="EO17" s="13"/>
      <c r="EP17" s="13"/>
      <c r="EQ17" s="13"/>
      <c r="ER17" s="13"/>
      <c r="ES17" s="13"/>
      <c r="ET17" s="13"/>
      <c r="EU17" s="13"/>
      <c r="EV17" s="13"/>
      <c r="EW17" s="13"/>
      <c r="EX17" s="13"/>
      <c r="EY17" s="13"/>
      <c r="EZ17" s="13"/>
      <c r="FA17" s="13"/>
      <c r="FB17" s="13"/>
      <c r="FC17" s="13"/>
      <c r="FD17" s="13"/>
      <c r="FE17" s="13"/>
      <c r="FF17" s="13"/>
      <c r="FG17" s="13"/>
      <c r="FH17" s="13"/>
      <c r="FI17" s="13"/>
      <c r="FJ17" s="13"/>
      <c r="FK17" s="13"/>
      <c r="FL17" s="13"/>
      <c r="FM17" s="13"/>
    </row>
    <row r="18" spans="1:169" ht="14.1" customHeight="1">
      <c r="A18" s="29" t="s">
        <v>224</v>
      </c>
      <c r="B18" s="87"/>
      <c r="C18" s="20"/>
      <c r="D18" s="382">
        <v>10</v>
      </c>
      <c r="E18" s="382">
        <f t="shared" si="4"/>
        <v>10</v>
      </c>
      <c r="F18" s="382">
        <f t="shared" si="4"/>
        <v>10</v>
      </c>
      <c r="G18" s="382">
        <f t="shared" si="4"/>
        <v>10</v>
      </c>
      <c r="H18" s="382">
        <f t="shared" si="4"/>
        <v>10</v>
      </c>
      <c r="J18" s="66"/>
      <c r="K18" s="66"/>
      <c r="L18" s="66"/>
      <c r="M18" s="66"/>
      <c r="N18" s="66"/>
      <c r="O18" s="66"/>
      <c r="P18" s="66"/>
      <c r="Q18" s="66"/>
      <c r="R18" s="11"/>
      <c r="S18" s="11"/>
      <c r="T18" s="11"/>
      <c r="U18" s="11"/>
      <c r="V18" s="11"/>
      <c r="AC18" s="66"/>
      <c r="AD18" s="66"/>
      <c r="AE18" s="66"/>
      <c r="AF18" s="66"/>
      <c r="AG18" s="66"/>
      <c r="AH18" s="66"/>
      <c r="AI18" s="20" t="s">
        <v>212</v>
      </c>
      <c r="AJ18" s="40">
        <f>'PLANO INV.'!D15</f>
        <v>0</v>
      </c>
      <c r="AK18" s="40">
        <f>'PLANO INV.'!E15</f>
        <v>0</v>
      </c>
      <c r="AL18" s="40">
        <f>'PLANO INV.'!F15</f>
        <v>0</v>
      </c>
      <c r="AM18" s="40">
        <f>'PLANO INV.'!G15</f>
        <v>0</v>
      </c>
      <c r="AN18" s="40">
        <f>'PLANO INV.'!H15</f>
        <v>0</v>
      </c>
      <c r="AO18" s="43"/>
      <c r="AP18" s="66"/>
      <c r="AQ18" s="66"/>
      <c r="AR18" s="66"/>
      <c r="AS18" s="66"/>
      <c r="AT18" s="66"/>
      <c r="AU18" s="66"/>
      <c r="AV18" s="66"/>
      <c r="AW18" s="66"/>
      <c r="AX18" s="66"/>
      <c r="AY18" s="66"/>
      <c r="AZ18" s="66"/>
      <c r="BA18" s="66"/>
      <c r="BB18" s="66"/>
      <c r="BC18" s="66"/>
      <c r="BD18" s="66"/>
      <c r="BE18" s="66"/>
      <c r="BF18" s="66"/>
      <c r="BG18" s="66"/>
      <c r="BH18" s="66"/>
      <c r="BI18" s="66"/>
      <c r="BJ18" s="66"/>
      <c r="BK18" s="66"/>
      <c r="BL18" s="66"/>
      <c r="BM18" s="66"/>
      <c r="BN18" s="66"/>
      <c r="BO18" s="66"/>
      <c r="BP18" s="66"/>
      <c r="BQ18" s="66"/>
      <c r="BR18" s="66"/>
      <c r="BS18" s="66"/>
      <c r="BT18" s="66"/>
      <c r="BU18" s="66"/>
      <c r="BV18" s="66"/>
      <c r="BW18" s="66"/>
      <c r="BX18" s="66"/>
      <c r="BY18" s="66"/>
      <c r="BZ18" s="66"/>
      <c r="CA18" s="43"/>
      <c r="CB18" s="40"/>
      <c r="CC18" s="40"/>
      <c r="CD18" s="40"/>
      <c r="CE18" s="40"/>
      <c r="CF18" s="66"/>
      <c r="CG18" s="13"/>
      <c r="CH18" s="13"/>
      <c r="CI18" s="28"/>
      <c r="CJ18" s="40"/>
      <c r="CK18" s="40"/>
      <c r="CL18" s="40"/>
      <c r="CM18" s="40"/>
      <c r="CN18" s="40"/>
      <c r="CO18" s="66"/>
      <c r="CP18" s="66"/>
      <c r="CQ18" s="66"/>
      <c r="CR18" s="66"/>
      <c r="CS18" s="66"/>
      <c r="CT18" s="66"/>
      <c r="CU18" s="66"/>
      <c r="CV18" s="13"/>
      <c r="CW18" s="59" t="s">
        <v>225</v>
      </c>
      <c r="CX18" s="40">
        <f>BALANÇO!D13</f>
        <v>0</v>
      </c>
      <c r="CY18" s="40">
        <f>BALANÇO!E13</f>
        <v>0</v>
      </c>
      <c r="CZ18" s="40">
        <f>BALANÇO!F13</f>
        <v>0</v>
      </c>
      <c r="DA18" s="40">
        <f>BALANÇO!G13</f>
        <v>0</v>
      </c>
      <c r="DB18" s="40">
        <f>BALANÇO!H13</f>
        <v>0</v>
      </c>
      <c r="DC18" s="13"/>
      <c r="DD18" s="13"/>
      <c r="DE18" s="13"/>
      <c r="DF18" s="13"/>
      <c r="DG18" s="13"/>
      <c r="DH18" s="13"/>
      <c r="DI18" s="13"/>
      <c r="DJ18" s="13"/>
      <c r="DK18" s="13"/>
      <c r="DL18" s="13"/>
      <c r="DM18" s="13"/>
      <c r="DN18" s="13"/>
      <c r="DO18" s="13"/>
      <c r="DP18" s="13"/>
      <c r="DQ18" s="13"/>
      <c r="DR18" s="13"/>
      <c r="DS18" s="13"/>
      <c r="DT18" s="13"/>
      <c r="DU18" s="13"/>
      <c r="DV18" s="13"/>
      <c r="DW18" s="13"/>
      <c r="DX18" s="13"/>
      <c r="DY18" s="13"/>
      <c r="DZ18" s="13"/>
      <c r="EA18" s="13"/>
      <c r="EB18" s="13"/>
      <c r="EC18" s="13"/>
      <c r="ED18" s="14" t="s">
        <v>226</v>
      </c>
      <c r="EE18" s="14" t="s">
        <v>227</v>
      </c>
      <c r="EF18" s="14" t="s">
        <v>228</v>
      </c>
      <c r="EG18" s="14" t="s">
        <v>229</v>
      </c>
      <c r="EH18" s="14" t="s">
        <v>230</v>
      </c>
      <c r="EI18" s="14" t="s">
        <v>231</v>
      </c>
      <c r="EJ18" s="14" t="s">
        <v>232</v>
      </c>
      <c r="EK18" s="14" t="s">
        <v>233</v>
      </c>
      <c r="EL18" s="14" t="s">
        <v>234</v>
      </c>
      <c r="EM18" s="14" t="s">
        <v>235</v>
      </c>
      <c r="EN18" s="14" t="s">
        <v>236</v>
      </c>
      <c r="EO18" s="14" t="s">
        <v>237</v>
      </c>
      <c r="EP18" s="14" t="s">
        <v>238</v>
      </c>
      <c r="EQ18" s="14" t="s">
        <v>239</v>
      </c>
      <c r="ER18" s="13"/>
      <c r="ES18" s="13"/>
      <c r="ET18" s="13"/>
      <c r="EU18" s="13"/>
      <c r="EV18" s="13"/>
      <c r="EW18" s="13"/>
      <c r="EX18" s="13"/>
      <c r="EY18" s="13"/>
      <c r="EZ18" s="13"/>
      <c r="FA18" s="13"/>
      <c r="FB18" s="13"/>
      <c r="FC18" s="13"/>
      <c r="FD18" s="13"/>
      <c r="FE18" s="13"/>
      <c r="FF18" s="13"/>
      <c r="FG18" s="13"/>
      <c r="FH18" s="13"/>
      <c r="FI18" s="13"/>
      <c r="FJ18" s="13"/>
      <c r="FK18" s="13"/>
      <c r="FL18" s="13"/>
      <c r="FM18" s="13"/>
    </row>
    <row r="19" spans="1:169" ht="14.25">
      <c r="A19" s="29" t="s">
        <v>240</v>
      </c>
      <c r="B19" s="87"/>
      <c r="C19" s="20"/>
      <c r="D19" s="382">
        <v>10</v>
      </c>
      <c r="E19" s="382">
        <f t="shared" si="4"/>
        <v>10</v>
      </c>
      <c r="F19" s="382">
        <f t="shared" si="4"/>
        <v>10</v>
      </c>
      <c r="G19" s="382">
        <f t="shared" si="4"/>
        <v>10</v>
      </c>
      <c r="H19" s="382">
        <f t="shared" si="4"/>
        <v>10</v>
      </c>
      <c r="J19" s="66"/>
      <c r="K19" s="66"/>
      <c r="L19" s="66"/>
      <c r="M19" s="66"/>
      <c r="N19" s="66"/>
      <c r="O19" s="66"/>
      <c r="P19" s="66"/>
      <c r="Q19" s="66"/>
      <c r="R19" s="11"/>
      <c r="S19" s="11"/>
      <c r="T19" s="11"/>
      <c r="U19" s="11"/>
      <c r="V19" s="11"/>
      <c r="AC19" s="66"/>
      <c r="AD19" s="66"/>
      <c r="AE19" s="66"/>
      <c r="AF19" s="66"/>
      <c r="AG19" s="66"/>
      <c r="AH19" s="66"/>
      <c r="AI19" s="20" t="s">
        <v>214</v>
      </c>
      <c r="AJ19" s="40">
        <f>'PLANO INV.'!D16</f>
        <v>0</v>
      </c>
      <c r="AK19" s="40">
        <f>'PLANO INV.'!E16</f>
        <v>0</v>
      </c>
      <c r="AL19" s="40">
        <f>'PLANO INV.'!F16</f>
        <v>0</v>
      </c>
      <c r="AM19" s="40">
        <f>'PLANO INV.'!G16</f>
        <v>0</v>
      </c>
      <c r="AN19" s="40">
        <f>'PLANO INV.'!H16</f>
        <v>0</v>
      </c>
      <c r="AO19" s="43"/>
      <c r="AP19" s="66"/>
      <c r="AQ19" s="66"/>
      <c r="AR19" s="66"/>
      <c r="AS19" s="66"/>
      <c r="AT19" s="66"/>
      <c r="AU19" s="66"/>
      <c r="AV19" s="66"/>
      <c r="AW19" s="66"/>
      <c r="AX19" s="66"/>
      <c r="AY19" s="66"/>
      <c r="AZ19" s="66"/>
      <c r="BA19" s="66"/>
      <c r="BB19" s="66"/>
      <c r="BC19" s="66"/>
      <c r="BD19" s="66"/>
      <c r="BE19" s="66"/>
      <c r="BF19" s="66"/>
      <c r="BG19" s="66"/>
      <c r="BH19" s="66"/>
      <c r="BI19" s="66"/>
      <c r="BJ19" s="66"/>
      <c r="BK19" s="66"/>
      <c r="BL19" s="66"/>
      <c r="BM19" s="66"/>
      <c r="BN19" s="66"/>
      <c r="BO19" s="66"/>
      <c r="BP19" s="66"/>
      <c r="BQ19" s="66"/>
      <c r="BR19" s="66"/>
      <c r="BS19" s="66"/>
      <c r="BT19" s="66"/>
      <c r="BU19" s="66"/>
      <c r="BV19" s="66"/>
      <c r="BW19" s="66"/>
      <c r="BX19" s="66"/>
      <c r="BY19" s="66"/>
      <c r="BZ19" s="66"/>
      <c r="CA19" s="43"/>
      <c r="CB19" s="40" t="s">
        <v>241</v>
      </c>
      <c r="CC19" s="39">
        <f>SUM(CC20:CC22)</f>
        <v>0</v>
      </c>
      <c r="CD19" s="53">
        <f>SUM(CD20:CD22)</f>
        <v>0</v>
      </c>
      <c r="CE19" s="39">
        <f>SUM(CE20:CE22)</f>
        <v>0</v>
      </c>
      <c r="CF19" s="66"/>
      <c r="CG19" s="13"/>
      <c r="CH19" s="13"/>
      <c r="CI19" s="28" t="s">
        <v>242</v>
      </c>
      <c r="CJ19" s="40">
        <f>'DEM. RESULTADOS'!D18</f>
        <v>0</v>
      </c>
      <c r="CK19" s="40">
        <f>'DEM. RESULTADOS'!E18</f>
        <v>0</v>
      </c>
      <c r="CL19" s="40">
        <f>'DEM. RESULTADOS'!F18</f>
        <v>0</v>
      </c>
      <c r="CM19" s="40">
        <f>'DEM. RESULTADOS'!G18</f>
        <v>0</v>
      </c>
      <c r="CN19" s="40">
        <f>'DEM. RESULTADOS'!H18</f>
        <v>0</v>
      </c>
      <c r="CO19" s="66"/>
      <c r="CP19" s="66"/>
      <c r="CQ19" s="66"/>
      <c r="CR19" s="66"/>
      <c r="CS19" s="66"/>
      <c r="CT19" s="66"/>
      <c r="CU19" s="66"/>
      <c r="CV19" s="13"/>
      <c r="CW19" s="59" t="s">
        <v>243</v>
      </c>
      <c r="CX19" s="40">
        <f>BALANÇO!D11</f>
        <v>0</v>
      </c>
      <c r="CY19" s="40">
        <f>BALANÇO!E11</f>
        <v>0</v>
      </c>
      <c r="CZ19" s="40">
        <f>BALANÇO!F11</f>
        <v>0</v>
      </c>
      <c r="DA19" s="40">
        <f>BALANÇO!G11</f>
        <v>0</v>
      </c>
      <c r="DB19" s="40">
        <f>BALANÇO!H11</f>
        <v>0</v>
      </c>
      <c r="DC19" s="13"/>
      <c r="DD19" s="13"/>
      <c r="DE19" s="13"/>
      <c r="DF19" s="13"/>
      <c r="DG19" s="13"/>
      <c r="DH19" s="13"/>
      <c r="DI19" s="13"/>
      <c r="DJ19" s="13"/>
      <c r="DK19" s="13"/>
      <c r="DL19" s="13"/>
      <c r="DM19" s="13"/>
      <c r="DN19" s="13"/>
      <c r="DO19" s="13"/>
      <c r="DP19" s="13"/>
      <c r="DQ19" s="13"/>
      <c r="DR19" s="13"/>
      <c r="DS19" s="13"/>
      <c r="DT19" s="13"/>
      <c r="DU19" s="13"/>
      <c r="DV19" s="13"/>
      <c r="DW19" s="13"/>
      <c r="DX19" s="13"/>
      <c r="DY19" s="13"/>
      <c r="DZ19" s="13"/>
      <c r="EA19" s="13"/>
      <c r="EB19" s="13"/>
      <c r="EC19" s="13"/>
      <c r="ED19" s="13"/>
      <c r="EE19" s="13"/>
      <c r="EF19" s="13"/>
      <c r="EG19" s="13"/>
      <c r="EH19" s="13"/>
      <c r="EI19" s="13"/>
      <c r="EJ19" s="13"/>
      <c r="EK19" s="13"/>
      <c r="EL19" s="13"/>
      <c r="EM19" s="13"/>
      <c r="EN19" s="13"/>
      <c r="EO19" s="13"/>
      <c r="EP19" s="13"/>
      <c r="EQ19" s="13"/>
      <c r="ER19" s="13"/>
      <c r="ES19" s="13"/>
      <c r="ET19" s="13"/>
      <c r="EU19" s="13"/>
      <c r="EV19" s="13"/>
      <c r="EW19" s="13"/>
      <c r="EX19" s="13"/>
      <c r="EY19" s="13"/>
      <c r="EZ19" s="13"/>
      <c r="FA19" s="13"/>
      <c r="FB19" s="13"/>
      <c r="FC19" s="13"/>
      <c r="FD19" s="13"/>
      <c r="FE19" s="13"/>
      <c r="FF19" s="13"/>
      <c r="FG19" s="13"/>
      <c r="FH19" s="13"/>
      <c r="FI19" s="13"/>
      <c r="FJ19" s="13"/>
      <c r="FK19" s="13"/>
      <c r="FL19" s="13"/>
      <c r="FM19" s="13"/>
    </row>
    <row r="20" spans="1:169" ht="14.25">
      <c r="A20" s="29" t="s">
        <v>244</v>
      </c>
      <c r="B20" s="87"/>
      <c r="C20" s="20"/>
      <c r="D20" s="382">
        <v>5</v>
      </c>
      <c r="E20" s="382">
        <f t="shared" si="4"/>
        <v>5</v>
      </c>
      <c r="F20" s="382">
        <f t="shared" si="4"/>
        <v>5</v>
      </c>
      <c r="G20" s="382">
        <f t="shared" si="4"/>
        <v>5</v>
      </c>
      <c r="H20" s="382">
        <f t="shared" si="4"/>
        <v>5</v>
      </c>
      <c r="J20" s="66"/>
      <c r="K20" s="66"/>
      <c r="L20" s="66"/>
      <c r="M20" s="66"/>
      <c r="N20" s="66"/>
      <c r="O20" s="66"/>
      <c r="P20" s="66"/>
      <c r="Q20" s="66"/>
      <c r="R20" s="11"/>
      <c r="S20" s="11"/>
      <c r="T20" s="11"/>
      <c r="U20" s="11"/>
      <c r="V20" s="11"/>
      <c r="W20" s="6"/>
      <c r="X20" s="6"/>
      <c r="AC20" s="66"/>
      <c r="AD20" s="66"/>
      <c r="AE20" s="66"/>
      <c r="AF20" s="66"/>
      <c r="AG20" s="66"/>
      <c r="AH20" s="66"/>
      <c r="AI20" s="20" t="s">
        <v>218</v>
      </c>
      <c r="AJ20" s="40">
        <f>'PLANO INV.'!D20</f>
        <v>0</v>
      </c>
      <c r="AK20" s="40">
        <f>'PLANO INV.'!E20</f>
        <v>0</v>
      </c>
      <c r="AL20" s="40">
        <f>'PLANO INV.'!F20</f>
        <v>0</v>
      </c>
      <c r="AM20" s="40">
        <f>'PLANO INV.'!G20</f>
        <v>0</v>
      </c>
      <c r="AN20" s="40">
        <f>'PLANO INV.'!H20</f>
        <v>0</v>
      </c>
      <c r="AO20" s="43"/>
      <c r="AP20" s="66"/>
      <c r="AQ20" s="66"/>
      <c r="AR20" s="66"/>
      <c r="AS20" s="66"/>
      <c r="AT20" s="66"/>
      <c r="AU20" s="66"/>
      <c r="AV20" s="66"/>
      <c r="AW20" s="66"/>
      <c r="AX20" s="66"/>
      <c r="AY20" s="66"/>
      <c r="AZ20" s="66"/>
      <c r="BA20" s="66"/>
      <c r="BB20" s="66"/>
      <c r="BC20" s="66"/>
      <c r="BD20" s="66"/>
      <c r="BE20" s="66"/>
      <c r="BF20" s="66"/>
      <c r="BG20" s="66"/>
      <c r="BH20" s="66"/>
      <c r="BI20" s="66"/>
      <c r="BJ20" s="66"/>
      <c r="BK20" s="66"/>
      <c r="BL20" s="66"/>
      <c r="BM20" s="66"/>
      <c r="BN20" s="66"/>
      <c r="BO20" s="66"/>
      <c r="BP20" s="66"/>
      <c r="BQ20" s="66"/>
      <c r="BR20" s="66"/>
      <c r="BS20" s="66"/>
      <c r="BT20" s="66"/>
      <c r="BU20" s="66"/>
      <c r="BV20" s="66"/>
      <c r="BW20" s="66"/>
      <c r="BX20" s="66"/>
      <c r="BY20" s="66"/>
      <c r="BZ20" s="66"/>
      <c r="CA20" s="43"/>
      <c r="CB20" s="40" t="s">
        <v>245</v>
      </c>
      <c r="CC20" s="40">
        <f>AJ24</f>
        <v>0</v>
      </c>
      <c r="CD20" s="54">
        <f>IF(CE20&gt;0,CE20/CC20,0)</f>
        <v>0</v>
      </c>
      <c r="CE20" s="40">
        <f>'PLANO INV.'!E61</f>
        <v>0</v>
      </c>
      <c r="CF20" s="66"/>
      <c r="CG20" s="13"/>
      <c r="CH20" s="13"/>
      <c r="CI20" s="28" t="s">
        <v>246</v>
      </c>
      <c r="CJ20" s="40">
        <f>'DEM. RESULTADOS'!D19</f>
        <v>0</v>
      </c>
      <c r="CK20" s="40">
        <f>'DEM. RESULTADOS'!E19</f>
        <v>0</v>
      </c>
      <c r="CL20" s="40">
        <f>'DEM. RESULTADOS'!F19</f>
        <v>0</v>
      </c>
      <c r="CM20" s="40">
        <f>'DEM. RESULTADOS'!G19</f>
        <v>0</v>
      </c>
      <c r="CN20" s="40">
        <f>'DEM. RESULTADOS'!H19</f>
        <v>0</v>
      </c>
      <c r="CO20" s="66"/>
      <c r="CP20" s="66"/>
      <c r="CQ20" s="66"/>
      <c r="CR20" s="66"/>
      <c r="CS20" s="66"/>
      <c r="CT20" s="66"/>
      <c r="CU20" s="66"/>
      <c r="CV20" s="13"/>
      <c r="CW20" s="67"/>
      <c r="CX20" s="40"/>
      <c r="CY20" s="40"/>
      <c r="CZ20" s="40"/>
      <c r="DA20" s="40"/>
      <c r="DB20" s="40"/>
      <c r="DC20" s="13"/>
      <c r="DD20" s="13"/>
      <c r="DE20" s="13"/>
      <c r="DF20" s="13"/>
      <c r="DG20" s="13"/>
      <c r="DH20" s="13"/>
      <c r="DI20" s="13"/>
      <c r="DJ20" s="13"/>
      <c r="DK20" s="13"/>
      <c r="DL20" s="13"/>
      <c r="DM20" s="13"/>
      <c r="DN20" s="13"/>
      <c r="DO20" s="13"/>
      <c r="DP20" s="13"/>
      <c r="DQ20" s="13"/>
      <c r="DR20" s="13"/>
      <c r="DS20" s="13"/>
      <c r="DT20" s="13"/>
      <c r="DU20" s="13"/>
      <c r="DV20" s="13"/>
      <c r="DW20" s="13"/>
      <c r="DX20" s="13"/>
      <c r="DY20" s="13"/>
      <c r="DZ20" s="13"/>
      <c r="EA20" s="13"/>
      <c r="EB20" s="13"/>
      <c r="EC20" s="13"/>
      <c r="ED20" s="13"/>
      <c r="EE20" s="13"/>
      <c r="EF20" s="13"/>
      <c r="EG20" s="13"/>
      <c r="EH20" s="13"/>
      <c r="EI20" s="13"/>
      <c r="EJ20" s="13"/>
      <c r="EK20" s="13"/>
      <c r="EL20" s="13"/>
      <c r="EM20" s="13"/>
      <c r="EN20" s="13"/>
      <c r="EO20" s="13"/>
      <c r="EP20" s="13"/>
      <c r="EQ20" s="13"/>
      <c r="ER20" s="13"/>
      <c r="ES20" s="13"/>
      <c r="ET20" s="13"/>
      <c r="EU20" s="13"/>
      <c r="EV20" s="13"/>
      <c r="EW20" s="13"/>
      <c r="EX20" s="13"/>
      <c r="EY20" s="13"/>
      <c r="EZ20" s="13"/>
      <c r="FA20" s="13"/>
      <c r="FB20" s="13"/>
      <c r="FC20" s="13"/>
      <c r="FD20" s="13"/>
      <c r="FE20" s="13"/>
      <c r="FF20" s="13"/>
      <c r="FG20" s="13"/>
      <c r="FH20" s="13"/>
      <c r="FI20" s="13"/>
      <c r="FJ20" s="13"/>
      <c r="FK20" s="13"/>
      <c r="FL20" s="13"/>
      <c r="FM20" s="13"/>
    </row>
    <row r="21" spans="1:169" ht="14.25">
      <c r="A21" s="20"/>
      <c r="B21" s="87"/>
      <c r="C21" s="20"/>
      <c r="D21" s="206"/>
      <c r="E21" s="88"/>
      <c r="F21" s="88"/>
      <c r="G21" s="88"/>
      <c r="H21" s="88"/>
      <c r="J21" s="66"/>
      <c r="K21" s="66"/>
      <c r="L21" s="66"/>
      <c r="M21" s="66"/>
      <c r="N21" s="66"/>
      <c r="O21" s="66"/>
      <c r="P21" s="66"/>
      <c r="Q21" s="66"/>
      <c r="R21" s="11"/>
      <c r="S21" s="11"/>
      <c r="T21" s="11"/>
      <c r="U21" s="11"/>
      <c r="V21" s="11"/>
      <c r="W21" s="6"/>
      <c r="X21" s="6"/>
      <c r="AC21" s="66"/>
      <c r="AD21" s="66"/>
      <c r="AE21" s="66"/>
      <c r="AF21" s="66"/>
      <c r="AG21" s="66"/>
      <c r="AH21" s="66"/>
      <c r="AI21" s="20" t="s">
        <v>221</v>
      </c>
      <c r="AJ21" s="40">
        <f>'PLANO INV.'!D17+'PLANO INV.'!D18+'PLANO INV.'!D19+'PLANO INV.'!D21</f>
        <v>0</v>
      </c>
      <c r="AK21" s="40">
        <f>'PLANO INV.'!E17+'PLANO INV.'!E18+'PLANO INV.'!E19+'PLANO INV.'!E21</f>
        <v>0</v>
      </c>
      <c r="AL21" s="40">
        <f>'PLANO INV.'!F17+'PLANO INV.'!F18+'PLANO INV.'!F19+'PLANO INV.'!F21</f>
        <v>0</v>
      </c>
      <c r="AM21" s="40">
        <f>'PLANO INV.'!G17+'PLANO INV.'!G18+'PLANO INV.'!G19+'PLANO INV.'!G21</f>
        <v>0</v>
      </c>
      <c r="AN21" s="40">
        <f>'PLANO INV.'!H17+'PLANO INV.'!H18+'PLANO INV.'!H19+'PLANO INV.'!H21</f>
        <v>0</v>
      </c>
      <c r="AO21" s="43"/>
      <c r="AP21" s="66"/>
      <c r="AQ21" s="66"/>
      <c r="AR21" s="66"/>
      <c r="AS21" s="66"/>
      <c r="AT21" s="66"/>
      <c r="AU21" s="66"/>
      <c r="AV21" s="66"/>
      <c r="AW21" s="66"/>
      <c r="AX21" s="66"/>
      <c r="AY21" s="66"/>
      <c r="AZ21" s="66"/>
      <c r="BA21" s="66"/>
      <c r="BB21" s="66"/>
      <c r="BC21" s="66"/>
      <c r="BD21" s="66"/>
      <c r="BE21" s="66"/>
      <c r="BF21" s="66"/>
      <c r="BG21" s="66"/>
      <c r="BH21" s="66"/>
      <c r="BI21" s="66"/>
      <c r="BJ21" s="66"/>
      <c r="BK21" s="66"/>
      <c r="BL21" s="66"/>
      <c r="BM21" s="66"/>
      <c r="BN21" s="66"/>
      <c r="BO21" s="66"/>
      <c r="BP21" s="66"/>
      <c r="BQ21" s="66"/>
      <c r="BR21" s="66"/>
      <c r="BS21" s="66"/>
      <c r="BT21" s="66"/>
      <c r="BU21" s="66"/>
      <c r="BV21" s="66"/>
      <c r="BW21" s="66"/>
      <c r="BX21" s="66"/>
      <c r="BY21" s="66"/>
      <c r="BZ21" s="66"/>
      <c r="CA21" s="43"/>
      <c r="CB21" s="40" t="s">
        <v>247</v>
      </c>
      <c r="CC21" s="40">
        <f>AJ25</f>
        <v>0</v>
      </c>
      <c r="CD21" s="54">
        <f>IF(CE21&gt;0,CE21/CC21,0)</f>
        <v>0</v>
      </c>
      <c r="CE21" s="40">
        <f>'PLANO INV.'!E62</f>
        <v>0</v>
      </c>
      <c r="CF21" s="66"/>
      <c r="CG21" s="13"/>
      <c r="CH21" s="13"/>
      <c r="CI21" s="28" t="s">
        <v>248</v>
      </c>
      <c r="CJ21" s="40">
        <f>'DEM. RESULTADOS'!D20</f>
        <v>0</v>
      </c>
      <c r="CK21" s="40">
        <f>'DEM. RESULTADOS'!E20</f>
        <v>0</v>
      </c>
      <c r="CL21" s="40">
        <f>'DEM. RESULTADOS'!F20</f>
        <v>0</v>
      </c>
      <c r="CM21" s="40">
        <f>'DEM. RESULTADOS'!G20</f>
        <v>0</v>
      </c>
      <c r="CN21" s="40">
        <f>'DEM. RESULTADOS'!H20</f>
        <v>0</v>
      </c>
      <c r="CO21" s="66"/>
      <c r="CP21" s="66"/>
      <c r="CQ21" s="66"/>
      <c r="CR21" s="66"/>
      <c r="CS21" s="66"/>
      <c r="CT21" s="66"/>
      <c r="CU21" s="66"/>
      <c r="CV21" s="13"/>
      <c r="CW21" s="59" t="s">
        <v>249</v>
      </c>
      <c r="CX21" s="40">
        <f>M67</f>
        <v>0</v>
      </c>
      <c r="CY21" s="40">
        <f>N67</f>
        <v>0</v>
      </c>
      <c r="CZ21" s="40">
        <f>O67</f>
        <v>0</v>
      </c>
      <c r="DA21" s="40">
        <f>P67</f>
        <v>0</v>
      </c>
      <c r="DB21" s="40">
        <f>Q67</f>
        <v>0</v>
      </c>
      <c r="DC21" s="13"/>
      <c r="DD21" s="13"/>
      <c r="DE21" s="13"/>
      <c r="DF21" s="13"/>
      <c r="DG21" s="13"/>
      <c r="DH21" s="13"/>
      <c r="DI21" s="13"/>
      <c r="DJ21" s="13"/>
      <c r="DK21" s="13"/>
      <c r="DL21" s="13"/>
      <c r="DM21" s="13"/>
      <c r="DN21" s="13"/>
      <c r="DO21" s="13"/>
      <c r="DP21" s="13"/>
      <c r="DQ21" s="13"/>
      <c r="DR21" s="13"/>
      <c r="DS21" s="13"/>
      <c r="DT21" s="13"/>
      <c r="DU21" s="13"/>
      <c r="DV21" s="13"/>
      <c r="DW21" s="13"/>
      <c r="DX21" s="13"/>
      <c r="DY21" s="13"/>
      <c r="DZ21" s="13"/>
      <c r="EA21" s="13"/>
      <c r="EB21" s="13"/>
      <c r="EC21" s="13"/>
      <c r="ED21" s="13"/>
      <c r="EE21" s="13"/>
      <c r="EF21" s="13"/>
      <c r="EG21" s="13"/>
      <c r="EH21" s="13"/>
      <c r="EI21" s="13"/>
      <c r="EJ21" s="13"/>
      <c r="EK21" s="13"/>
      <c r="EL21" s="13"/>
      <c r="EM21" s="13"/>
      <c r="EN21" s="13"/>
      <c r="EO21" s="13"/>
      <c r="EP21" s="13"/>
      <c r="EQ21" s="13"/>
      <c r="ER21" s="13"/>
      <c r="ES21" s="13"/>
      <c r="ET21" s="13"/>
      <c r="EU21" s="13"/>
      <c r="EV21" s="13"/>
      <c r="EW21" s="13"/>
      <c r="EX21" s="13"/>
      <c r="EY21" s="13"/>
      <c r="EZ21" s="13"/>
      <c r="FA21" s="13"/>
      <c r="FB21" s="13"/>
      <c r="FC21" s="13"/>
      <c r="FD21" s="13"/>
      <c r="FE21" s="13"/>
      <c r="FF21" s="13"/>
      <c r="FG21" s="13"/>
      <c r="FH21" s="13"/>
      <c r="FI21" s="13"/>
      <c r="FJ21" s="13"/>
      <c r="FK21" s="13"/>
      <c r="FL21" s="13"/>
      <c r="FM21" s="13"/>
    </row>
    <row r="22" spans="1:169" ht="14.25">
      <c r="A22" s="29" t="s">
        <v>250</v>
      </c>
      <c r="B22" s="87"/>
      <c r="C22" s="20"/>
      <c r="D22" s="383">
        <v>0</v>
      </c>
      <c r="E22" s="383">
        <f t="shared" ref="E22:H23" si="5">D22</f>
        <v>0</v>
      </c>
      <c r="F22" s="383">
        <f t="shared" si="5"/>
        <v>0</v>
      </c>
      <c r="G22" s="383">
        <f t="shared" si="5"/>
        <v>0</v>
      </c>
      <c r="H22" s="383">
        <f t="shared" si="5"/>
        <v>0</v>
      </c>
      <c r="I22" s="8"/>
      <c r="J22" s="66"/>
      <c r="K22" s="66"/>
      <c r="L22" s="66"/>
      <c r="M22" s="66"/>
      <c r="N22" s="66"/>
      <c r="O22" s="66"/>
      <c r="P22" s="66"/>
      <c r="Q22" s="66"/>
      <c r="R22" s="11"/>
      <c r="S22" s="11"/>
      <c r="T22" s="11"/>
      <c r="U22" s="11"/>
      <c r="V22" s="11"/>
      <c r="W22" s="6"/>
      <c r="X22" s="6"/>
      <c r="AC22" s="66"/>
      <c r="AD22" s="66"/>
      <c r="AE22" s="66"/>
      <c r="AF22" s="66"/>
      <c r="AG22" s="66"/>
      <c r="AH22" s="66"/>
      <c r="AI22" s="20"/>
      <c r="AJ22" s="40"/>
      <c r="AK22" s="40"/>
      <c r="AL22" s="40"/>
      <c r="AM22" s="40"/>
      <c r="AN22" s="40"/>
      <c r="AO22" s="43"/>
      <c r="AP22" s="66"/>
      <c r="AQ22" s="66"/>
      <c r="AR22" s="66"/>
      <c r="AS22" s="66"/>
      <c r="AT22" s="66"/>
      <c r="AU22" s="66"/>
      <c r="AV22" s="66"/>
      <c r="AW22" s="66"/>
      <c r="AX22" s="66"/>
      <c r="AY22" s="66"/>
      <c r="AZ22" s="66"/>
      <c r="BA22" s="66"/>
      <c r="BB22" s="66"/>
      <c r="BC22" s="66"/>
      <c r="BD22" s="66"/>
      <c r="BE22" s="66"/>
      <c r="BF22" s="66"/>
      <c r="BG22" s="66"/>
      <c r="BH22" s="66"/>
      <c r="BI22" s="66"/>
      <c r="BJ22" s="66"/>
      <c r="BK22" s="66"/>
      <c r="BL22" s="66"/>
      <c r="BM22" s="66"/>
      <c r="BN22" s="66"/>
      <c r="BO22" s="66"/>
      <c r="BP22" s="66"/>
      <c r="BQ22" s="66"/>
      <c r="BR22" s="66"/>
      <c r="BS22" s="66"/>
      <c r="BT22" s="66"/>
      <c r="BU22" s="66"/>
      <c r="BV22" s="66"/>
      <c r="BW22" s="66"/>
      <c r="BX22" s="66"/>
      <c r="BY22" s="66"/>
      <c r="BZ22" s="66"/>
      <c r="CA22" s="43"/>
      <c r="CB22" s="40" t="s">
        <v>251</v>
      </c>
      <c r="CC22" s="40">
        <f>AJ26</f>
        <v>0</v>
      </c>
      <c r="CD22" s="54">
        <f>IF(CE22&gt;0,CE22/CC22,0)</f>
        <v>0</v>
      </c>
      <c r="CE22" s="40">
        <f>'PLANO INV.'!E63</f>
        <v>0</v>
      </c>
      <c r="CF22" s="66"/>
      <c r="CG22" s="13"/>
      <c r="CH22" s="13"/>
      <c r="CI22" s="28" t="s">
        <v>252</v>
      </c>
      <c r="CJ22" s="40">
        <f>'DEM. RESULTADOS'!D23</f>
        <v>0</v>
      </c>
      <c r="CK22" s="40">
        <f>'DEM. RESULTADOS'!E23</f>
        <v>0</v>
      </c>
      <c r="CL22" s="40">
        <f>'DEM. RESULTADOS'!F23</f>
        <v>0</v>
      </c>
      <c r="CM22" s="40">
        <f>'DEM. RESULTADOS'!G23</f>
        <v>0</v>
      </c>
      <c r="CN22" s="40">
        <f>'DEM. RESULTADOS'!H23</f>
        <v>0</v>
      </c>
      <c r="CO22" s="66"/>
      <c r="CP22" s="66"/>
      <c r="CQ22" s="66"/>
      <c r="CR22" s="66"/>
      <c r="CS22" s="66"/>
      <c r="CT22" s="66"/>
      <c r="CU22" s="66"/>
      <c r="CV22" s="13"/>
      <c r="CW22" s="67"/>
      <c r="CX22" s="40"/>
      <c r="CY22" s="40"/>
      <c r="CZ22" s="40"/>
      <c r="DA22" s="40"/>
      <c r="DB22" s="40"/>
      <c r="DC22" s="13"/>
      <c r="DD22" s="13"/>
      <c r="DE22" s="13"/>
      <c r="DF22" s="13"/>
      <c r="DG22" s="13"/>
      <c r="DH22" s="13"/>
      <c r="DI22" s="13"/>
      <c r="DJ22" s="13"/>
      <c r="DK22" s="13"/>
      <c r="DL22" s="13"/>
      <c r="DM22" s="13"/>
      <c r="DN22" s="13"/>
      <c r="DO22" s="13"/>
      <c r="DP22" s="13"/>
      <c r="DQ22" s="13"/>
      <c r="DR22" s="13"/>
      <c r="DS22" s="13"/>
      <c r="DT22" s="13"/>
      <c r="DU22" s="13"/>
      <c r="DV22" s="13"/>
      <c r="DW22" s="13"/>
      <c r="DX22" s="13"/>
      <c r="DY22" s="13"/>
      <c r="DZ22" s="13"/>
      <c r="EA22" s="13"/>
      <c r="EB22" s="13"/>
      <c r="EC22" s="13"/>
      <c r="ED22" s="13"/>
      <c r="EE22" s="13"/>
      <c r="EF22" s="13"/>
      <c r="EG22" s="13"/>
      <c r="EH22" s="13"/>
      <c r="EI22" s="13"/>
      <c r="EJ22" s="13"/>
      <c r="EK22" s="13"/>
      <c r="EL22" s="13"/>
      <c r="EM22" s="13"/>
      <c r="EN22" s="13"/>
      <c r="EO22" s="13"/>
      <c r="EP22" s="13"/>
      <c r="EQ22" s="13"/>
      <c r="ER22" s="13"/>
      <c r="ES22" s="13"/>
      <c r="ET22" s="13"/>
      <c r="EU22" s="13"/>
      <c r="EV22" s="13"/>
      <c r="EW22" s="13"/>
      <c r="EX22" s="13"/>
      <c r="EY22" s="13"/>
      <c r="EZ22" s="13"/>
      <c r="FA22" s="13"/>
      <c r="FB22" s="13"/>
      <c r="FC22" s="13"/>
      <c r="FD22" s="13"/>
      <c r="FE22" s="13"/>
      <c r="FF22" s="13"/>
      <c r="FG22" s="13"/>
      <c r="FH22" s="13"/>
      <c r="FI22" s="13"/>
      <c r="FJ22" s="13"/>
      <c r="FK22" s="13"/>
      <c r="FL22" s="13"/>
      <c r="FM22" s="13"/>
    </row>
    <row r="23" spans="1:169" ht="15" thickBot="1">
      <c r="A23" s="29" t="s">
        <v>253</v>
      </c>
      <c r="B23" s="87"/>
      <c r="C23" s="20"/>
      <c r="D23" s="383">
        <v>0</v>
      </c>
      <c r="E23" s="383">
        <f t="shared" si="5"/>
        <v>0</v>
      </c>
      <c r="F23" s="383">
        <f t="shared" si="5"/>
        <v>0</v>
      </c>
      <c r="G23" s="383">
        <f t="shared" si="5"/>
        <v>0</v>
      </c>
      <c r="H23" s="383">
        <f t="shared" si="5"/>
        <v>0</v>
      </c>
      <c r="I23" s="8"/>
      <c r="J23" s="66"/>
      <c r="K23" s="66"/>
      <c r="L23" s="66"/>
      <c r="M23" s="66"/>
      <c r="N23" s="66"/>
      <c r="O23" s="66"/>
      <c r="P23" s="66"/>
      <c r="Q23" s="66"/>
      <c r="R23" s="11"/>
      <c r="S23" s="11"/>
      <c r="T23" s="11"/>
      <c r="U23" s="11"/>
      <c r="V23" s="11"/>
      <c r="W23" s="6"/>
      <c r="X23" s="6"/>
      <c r="AC23" s="66"/>
      <c r="AD23" s="66"/>
      <c r="AE23" s="66"/>
      <c r="AF23" s="66"/>
      <c r="AG23" s="66"/>
      <c r="AH23" s="66"/>
      <c r="AI23" s="20" t="s">
        <v>241</v>
      </c>
      <c r="AJ23" s="39">
        <f>SUM(AJ24:AJ26)</f>
        <v>0</v>
      </c>
      <c r="AK23" s="39">
        <f>SUM(AK24:AK26)</f>
        <v>0</v>
      </c>
      <c r="AL23" s="39">
        <f>SUM(AL24:AL26)</f>
        <v>0</v>
      </c>
      <c r="AM23" s="39">
        <f>SUM(AM24:AM26)</f>
        <v>0</v>
      </c>
      <c r="AN23" s="39">
        <f>SUM(AN24:AN26)</f>
        <v>0</v>
      </c>
      <c r="AO23" s="57"/>
      <c r="AP23" s="66"/>
      <c r="AQ23" s="66"/>
      <c r="AR23" s="66"/>
      <c r="AS23" s="66"/>
      <c r="AT23" s="66"/>
      <c r="AU23" s="66"/>
      <c r="AV23" s="66"/>
      <c r="AW23" s="66"/>
      <c r="AX23" s="66"/>
      <c r="AY23" s="66"/>
      <c r="AZ23" s="66"/>
      <c r="BA23" s="66"/>
      <c r="BB23" s="66"/>
      <c r="BC23" s="66"/>
      <c r="BD23" s="66"/>
      <c r="BE23" s="66"/>
      <c r="BF23" s="66"/>
      <c r="BG23" s="66"/>
      <c r="BH23" s="66"/>
      <c r="BI23" s="66"/>
      <c r="BJ23" s="66"/>
      <c r="BK23" s="66"/>
      <c r="BL23" s="66"/>
      <c r="BM23" s="66"/>
      <c r="BN23" s="66"/>
      <c r="BO23" s="66"/>
      <c r="BP23" s="66"/>
      <c r="BQ23" s="66"/>
      <c r="BR23" s="66"/>
      <c r="BS23" s="66"/>
      <c r="BT23" s="66"/>
      <c r="BU23" s="66"/>
      <c r="BV23" s="66"/>
      <c r="BW23" s="66"/>
      <c r="BX23" s="66"/>
      <c r="BY23" s="66"/>
      <c r="BZ23" s="66"/>
      <c r="CA23" s="43"/>
      <c r="CB23" s="40"/>
      <c r="CC23" s="40"/>
      <c r="CD23" s="40"/>
      <c r="CE23" s="40"/>
      <c r="CF23" s="66"/>
      <c r="CG23" s="13"/>
      <c r="CH23" s="13"/>
      <c r="CI23" s="28" t="s">
        <v>254</v>
      </c>
      <c r="CJ23" s="40">
        <f>'DEM. RESULTADOS'!D21</f>
        <v>0</v>
      </c>
      <c r="CK23" s="40">
        <f>'DEM. RESULTADOS'!E21</f>
        <v>0</v>
      </c>
      <c r="CL23" s="40">
        <f>'DEM. RESULTADOS'!F21</f>
        <v>0</v>
      </c>
      <c r="CM23" s="40">
        <f>'DEM. RESULTADOS'!G21</f>
        <v>0</v>
      </c>
      <c r="CN23" s="40">
        <f>'DEM. RESULTADOS'!H21</f>
        <v>0</v>
      </c>
      <c r="CO23" s="66"/>
      <c r="CP23" s="66"/>
      <c r="CQ23" s="66"/>
      <c r="CR23" s="66"/>
      <c r="CS23" s="66"/>
      <c r="CT23" s="66"/>
      <c r="CU23" s="66"/>
      <c r="CV23" s="13"/>
      <c r="CW23" s="59" t="s">
        <v>255</v>
      </c>
      <c r="CX23" s="40"/>
      <c r="CY23" s="40"/>
      <c r="CZ23" s="40"/>
      <c r="DA23" s="40"/>
      <c r="DB23" s="40"/>
      <c r="DC23" s="13"/>
      <c r="DD23" s="13"/>
      <c r="DE23" s="13"/>
      <c r="DF23" s="13"/>
      <c r="DG23" s="13"/>
      <c r="DH23" s="13"/>
      <c r="DI23" s="13"/>
      <c r="DJ23" s="13"/>
      <c r="DK23" s="13"/>
      <c r="DL23" s="13"/>
      <c r="DM23" s="13"/>
      <c r="DN23" s="13"/>
      <c r="DO23" s="13"/>
      <c r="DP23" s="13"/>
      <c r="DQ23" s="13"/>
      <c r="DR23" s="13"/>
      <c r="DS23" s="13"/>
      <c r="DT23" s="13"/>
      <c r="DU23" s="13"/>
      <c r="DV23" s="13"/>
      <c r="DW23" s="13"/>
      <c r="DX23" s="13"/>
      <c r="DY23" s="13"/>
      <c r="DZ23" s="13"/>
      <c r="EA23" s="13"/>
      <c r="EB23" s="13"/>
      <c r="EC23" s="13"/>
      <c r="ED23" s="13"/>
      <c r="EE23" s="13"/>
      <c r="EF23" s="13"/>
      <c r="EG23" s="13"/>
      <c r="EH23" s="13"/>
      <c r="EI23" s="13"/>
      <c r="EJ23" s="13"/>
      <c r="EK23" s="13"/>
      <c r="EL23" s="13"/>
      <c r="EM23" s="13"/>
      <c r="EN23" s="13"/>
      <c r="EO23" s="13"/>
      <c r="EP23" s="13"/>
      <c r="EQ23" s="13"/>
      <c r="ER23" s="13"/>
      <c r="ES23" s="13"/>
      <c r="ET23" s="13"/>
      <c r="EU23" s="13"/>
      <c r="EV23" s="13"/>
      <c r="EW23" s="13"/>
      <c r="EX23" s="13"/>
      <c r="EY23" s="13"/>
      <c r="EZ23" s="13"/>
      <c r="FA23" s="13"/>
      <c r="FB23" s="13"/>
      <c r="FC23" s="13"/>
      <c r="FD23" s="13"/>
      <c r="FE23" s="13"/>
      <c r="FF23" s="13"/>
      <c r="FG23" s="13"/>
      <c r="FH23" s="13"/>
      <c r="FI23" s="13"/>
      <c r="FJ23" s="13"/>
      <c r="FK23" s="13"/>
      <c r="FL23" s="13"/>
      <c r="FM23" s="13"/>
    </row>
    <row r="24" spans="1:169" ht="14.1" customHeight="1">
      <c r="A24" s="29"/>
      <c r="B24" s="87"/>
      <c r="C24" s="20"/>
      <c r="D24" s="90"/>
      <c r="E24" s="207"/>
      <c r="F24" s="207"/>
      <c r="G24" s="207"/>
      <c r="H24" s="207"/>
      <c r="I24" s="8"/>
      <c r="J24" s="66"/>
      <c r="K24" s="66"/>
      <c r="L24" s="66"/>
      <c r="M24" s="66"/>
      <c r="N24" s="66"/>
      <c r="O24" s="66"/>
      <c r="P24" s="66"/>
      <c r="Q24" s="66"/>
      <c r="R24" s="11"/>
      <c r="S24" s="11"/>
      <c r="T24" s="11"/>
      <c r="U24" s="11"/>
      <c r="V24" s="11"/>
      <c r="W24" s="6"/>
      <c r="X24" s="6"/>
      <c r="AC24" s="66"/>
      <c r="AD24" s="66"/>
      <c r="AE24" s="66"/>
      <c r="AF24" s="66"/>
      <c r="AG24" s="66"/>
      <c r="AH24" s="66"/>
      <c r="AI24" s="20" t="s">
        <v>245</v>
      </c>
      <c r="AJ24" s="40">
        <f>'PLANO INV.'!D7</f>
        <v>0</v>
      </c>
      <c r="AK24" s="40">
        <f>'PLANO INV.'!E7</f>
        <v>0</v>
      </c>
      <c r="AL24" s="40">
        <f>'PLANO INV.'!F7</f>
        <v>0</v>
      </c>
      <c r="AM24" s="40">
        <f>'PLANO INV.'!G7</f>
        <v>0</v>
      </c>
      <c r="AN24" s="40">
        <f>'PLANO INV.'!H7</f>
        <v>0</v>
      </c>
      <c r="AO24" s="43"/>
      <c r="AP24" s="66"/>
      <c r="AQ24" s="66"/>
      <c r="AR24" s="66"/>
      <c r="AS24" s="66"/>
      <c r="AT24" s="66"/>
      <c r="AU24" s="66"/>
      <c r="AV24" s="66"/>
      <c r="AW24" s="66"/>
      <c r="AX24" s="66"/>
      <c r="AY24" s="66"/>
      <c r="AZ24" s="66"/>
      <c r="BA24" s="66"/>
      <c r="BB24" s="66"/>
      <c r="BC24" s="66"/>
      <c r="BD24" s="66"/>
      <c r="BE24" s="66"/>
      <c r="BF24" s="66"/>
      <c r="BG24" s="66"/>
      <c r="BH24" s="66"/>
      <c r="BI24" s="66"/>
      <c r="BJ24" s="66"/>
      <c r="BK24" s="66"/>
      <c r="BL24" s="66"/>
      <c r="BM24" s="66"/>
      <c r="BN24" s="66"/>
      <c r="BO24" s="66"/>
      <c r="BP24" s="66"/>
      <c r="BQ24" s="66"/>
      <c r="BR24" s="66"/>
      <c r="BS24" s="66"/>
      <c r="BT24" s="66"/>
      <c r="BU24" s="66"/>
      <c r="BV24" s="66"/>
      <c r="BW24" s="66"/>
      <c r="BX24" s="66"/>
      <c r="BY24" s="66"/>
      <c r="BZ24" s="66"/>
      <c r="CA24" s="43"/>
      <c r="CB24" s="42"/>
      <c r="CC24" s="42"/>
      <c r="CD24" s="42"/>
      <c r="CE24" s="42"/>
      <c r="CF24" s="66"/>
      <c r="CG24" s="13"/>
      <c r="CH24" s="13"/>
      <c r="CI24" s="28" t="s">
        <v>256</v>
      </c>
      <c r="CJ24" s="40">
        <f>'DEM. RESULTADOS'!D22</f>
        <v>0</v>
      </c>
      <c r="CK24" s="40">
        <f>'DEM. RESULTADOS'!E22</f>
        <v>0</v>
      </c>
      <c r="CL24" s="40">
        <f>'DEM. RESULTADOS'!F22</f>
        <v>0</v>
      </c>
      <c r="CM24" s="40">
        <f>'DEM. RESULTADOS'!G22</f>
        <v>0</v>
      </c>
      <c r="CN24" s="40">
        <f>'DEM. RESULTADOS'!H22</f>
        <v>0</v>
      </c>
      <c r="CO24" s="66"/>
      <c r="CP24" s="66"/>
      <c r="CQ24" s="66"/>
      <c r="CR24" s="66"/>
      <c r="CS24" s="66"/>
      <c r="CT24" s="66"/>
      <c r="CU24" s="66"/>
      <c r="CV24" s="13"/>
      <c r="CW24" s="59" t="s">
        <v>257</v>
      </c>
      <c r="CX24" s="40">
        <f t="shared" ref="CX24:DB25" si="6">M71</f>
        <v>0</v>
      </c>
      <c r="CY24" s="40">
        <f t="shared" si="6"/>
        <v>0</v>
      </c>
      <c r="CZ24" s="40">
        <f t="shared" si="6"/>
        <v>0</v>
      </c>
      <c r="DA24" s="40">
        <f t="shared" si="6"/>
        <v>0</v>
      </c>
      <c r="DB24" s="40">
        <f t="shared" si="6"/>
        <v>0</v>
      </c>
      <c r="DC24" s="13"/>
      <c r="DD24" s="13"/>
      <c r="DE24" s="13"/>
      <c r="DF24" s="13"/>
      <c r="DG24" s="13"/>
      <c r="DH24" s="13"/>
      <c r="DI24" s="13"/>
      <c r="DJ24" s="13"/>
      <c r="DK24" s="13"/>
      <c r="DL24" s="13"/>
      <c r="DM24" s="13"/>
      <c r="DN24" s="13"/>
      <c r="DO24" s="13"/>
      <c r="DP24" s="13"/>
      <c r="DQ24" s="13"/>
      <c r="DR24" s="13"/>
      <c r="DS24" s="13"/>
      <c r="DT24" s="13"/>
      <c r="DU24" s="13"/>
      <c r="DV24" s="13"/>
      <c r="DW24" s="13"/>
      <c r="DX24" s="13"/>
      <c r="DY24" s="13"/>
      <c r="DZ24" s="13"/>
      <c r="EA24" s="13"/>
      <c r="EB24" s="13"/>
      <c r="EC24" s="13"/>
      <c r="ED24" s="13"/>
      <c r="EE24" s="13"/>
      <c r="EF24" s="13"/>
      <c r="EG24" s="13"/>
      <c r="EH24" s="13"/>
      <c r="EI24" s="13"/>
      <c r="EJ24" s="13"/>
      <c r="EK24" s="13"/>
      <c r="EL24" s="13"/>
      <c r="EM24" s="13"/>
      <c r="EN24" s="13"/>
      <c r="EO24" s="13"/>
      <c r="EP24" s="13"/>
      <c r="EQ24" s="13"/>
      <c r="ER24" s="13"/>
      <c r="ES24" s="13"/>
      <c r="ET24" s="13"/>
      <c r="EU24" s="13"/>
      <c r="EV24" s="13"/>
      <c r="EW24" s="13"/>
      <c r="EX24" s="13"/>
      <c r="EY24" s="13"/>
      <c r="EZ24" s="13"/>
      <c r="FA24" s="13"/>
      <c r="FB24" s="13"/>
      <c r="FC24" s="13"/>
      <c r="FD24" s="13"/>
      <c r="FE24" s="13"/>
      <c r="FF24" s="13"/>
      <c r="FG24" s="13"/>
      <c r="FH24" s="13"/>
      <c r="FI24" s="13"/>
      <c r="FJ24" s="13"/>
      <c r="FK24" s="13"/>
      <c r="FL24" s="13"/>
      <c r="FM24" s="13"/>
    </row>
    <row r="25" spans="1:169" ht="14.1" customHeight="1">
      <c r="A25" s="20"/>
      <c r="B25" s="87"/>
      <c r="C25" s="20"/>
      <c r="D25" s="206"/>
      <c r="E25" s="206"/>
      <c r="F25" s="206"/>
      <c r="G25" s="206"/>
      <c r="H25" s="206"/>
      <c r="J25" s="66"/>
      <c r="K25" s="66"/>
      <c r="L25" s="66"/>
      <c r="M25" s="66"/>
      <c r="N25" s="66"/>
      <c r="O25" s="66"/>
      <c r="P25" s="66"/>
      <c r="Q25" s="66"/>
      <c r="R25" s="11"/>
      <c r="S25" s="11"/>
      <c r="T25" s="11"/>
      <c r="U25" s="11"/>
      <c r="V25" s="11"/>
      <c r="W25" s="6"/>
      <c r="X25" s="6"/>
      <c r="AC25" s="66"/>
      <c r="AD25" s="66"/>
      <c r="AE25" s="66"/>
      <c r="AF25" s="66"/>
      <c r="AG25" s="66"/>
      <c r="AH25" s="66"/>
      <c r="AI25" s="20" t="s">
        <v>247</v>
      </c>
      <c r="AJ25" s="40">
        <f>'PLANO INV.'!D8</f>
        <v>0</v>
      </c>
      <c r="AK25" s="40">
        <f>'PLANO INV.'!E8</f>
        <v>0</v>
      </c>
      <c r="AL25" s="40">
        <f>'PLANO INV.'!F8</f>
        <v>0</v>
      </c>
      <c r="AM25" s="40">
        <f>'PLANO INV.'!G8</f>
        <v>0</v>
      </c>
      <c r="AN25" s="40">
        <f>'PLANO INV.'!H8</f>
        <v>0</v>
      </c>
      <c r="AO25" s="43"/>
      <c r="AP25" s="66"/>
      <c r="AQ25" s="66"/>
      <c r="AR25" s="66"/>
      <c r="AS25" s="66"/>
      <c r="AT25" s="66"/>
      <c r="AU25" s="66"/>
      <c r="AV25" s="66"/>
      <c r="AW25" s="66"/>
      <c r="AX25" s="66"/>
      <c r="AY25" s="66"/>
      <c r="AZ25" s="66"/>
      <c r="BA25" s="66"/>
      <c r="BB25" s="66"/>
      <c r="BC25" s="66"/>
      <c r="BD25" s="66"/>
      <c r="BE25" s="66"/>
      <c r="BF25" s="66"/>
      <c r="BG25" s="66"/>
      <c r="BH25" s="66"/>
      <c r="BI25" s="66"/>
      <c r="BJ25" s="66"/>
      <c r="BK25" s="66"/>
      <c r="BL25" s="66"/>
      <c r="BM25" s="66"/>
      <c r="BN25" s="66"/>
      <c r="BO25" s="66"/>
      <c r="BP25" s="66"/>
      <c r="BQ25" s="66"/>
      <c r="BR25" s="66"/>
      <c r="BS25" s="66"/>
      <c r="BT25" s="66"/>
      <c r="BU25" s="66"/>
      <c r="BV25" s="66"/>
      <c r="BW25" s="66"/>
      <c r="BX25" s="66"/>
      <c r="BY25" s="66"/>
      <c r="BZ25" s="66"/>
      <c r="CA25" s="43"/>
      <c r="CB25" s="45" t="s">
        <v>258</v>
      </c>
      <c r="CC25" s="41">
        <f>CC9+CC19</f>
        <v>0</v>
      </c>
      <c r="CD25" s="52">
        <f>CD9+CD19</f>
        <v>0</v>
      </c>
      <c r="CE25" s="41">
        <f>CE9+CE19</f>
        <v>0</v>
      </c>
      <c r="CF25" s="66"/>
      <c r="CG25" s="13"/>
      <c r="CH25" s="13"/>
      <c r="CI25" s="28" t="s">
        <v>209</v>
      </c>
      <c r="CJ25" s="40">
        <f>'DEM. RESULTADOS'!D24</f>
        <v>0</v>
      </c>
      <c r="CK25" s="40">
        <f>'DEM. RESULTADOS'!E24</f>
        <v>0</v>
      </c>
      <c r="CL25" s="40">
        <f>'DEM. RESULTADOS'!F24</f>
        <v>0</v>
      </c>
      <c r="CM25" s="40">
        <f>'DEM. RESULTADOS'!G24</f>
        <v>0</v>
      </c>
      <c r="CN25" s="40">
        <f>'DEM. RESULTADOS'!H24</f>
        <v>0</v>
      </c>
      <c r="CO25" s="66"/>
      <c r="CP25" s="66"/>
      <c r="CQ25" s="66"/>
      <c r="CR25" s="66"/>
      <c r="CS25" s="66"/>
      <c r="CT25" s="66"/>
      <c r="CU25" s="66"/>
      <c r="CV25" s="13"/>
      <c r="CW25" s="59" t="s">
        <v>259</v>
      </c>
      <c r="CX25" s="40">
        <f t="shared" si="6"/>
        <v>0</v>
      </c>
      <c r="CY25" s="40">
        <f t="shared" si="6"/>
        <v>0</v>
      </c>
      <c r="CZ25" s="40">
        <f t="shared" si="6"/>
        <v>0</v>
      </c>
      <c r="DA25" s="40">
        <f t="shared" si="6"/>
        <v>0</v>
      </c>
      <c r="DB25" s="40">
        <f t="shared" si="6"/>
        <v>0</v>
      </c>
      <c r="DC25" s="13"/>
      <c r="DD25" s="13"/>
      <c r="DE25" s="13"/>
      <c r="DF25" s="13"/>
      <c r="DG25" s="13"/>
      <c r="DH25" s="13"/>
      <c r="DI25" s="13"/>
      <c r="DJ25" s="13"/>
      <c r="DK25" s="13"/>
      <c r="DL25" s="13"/>
      <c r="DM25" s="13"/>
      <c r="DN25" s="13"/>
      <c r="DO25" s="13"/>
      <c r="DP25" s="13"/>
      <c r="DQ25" s="13"/>
      <c r="DR25" s="13"/>
      <c r="DS25" s="13"/>
      <c r="DT25" s="13"/>
      <c r="DU25" s="13"/>
      <c r="DV25" s="13"/>
      <c r="DW25" s="13"/>
      <c r="DX25" s="13"/>
      <c r="DY25" s="13"/>
      <c r="DZ25" s="13"/>
      <c r="EA25" s="13"/>
      <c r="EB25" s="13"/>
      <c r="EC25" s="13"/>
      <c r="ED25" s="14" t="s">
        <v>260</v>
      </c>
      <c r="EE25" s="14" t="s">
        <v>261</v>
      </c>
      <c r="EF25" s="13"/>
      <c r="EG25" s="13"/>
      <c r="EH25" s="13"/>
      <c r="EI25" s="13"/>
      <c r="EJ25" s="13"/>
      <c r="EK25" s="13"/>
      <c r="EL25" s="13"/>
      <c r="EM25" s="13"/>
      <c r="EN25" s="13"/>
      <c r="EO25" s="13"/>
      <c r="EP25" s="13"/>
      <c r="EQ25" s="13"/>
      <c r="ER25" s="13"/>
      <c r="ES25" s="13"/>
      <c r="ET25" s="13"/>
      <c r="EU25" s="13"/>
      <c r="EV25" s="13"/>
      <c r="EW25" s="13"/>
      <c r="EX25" s="13"/>
      <c r="EY25" s="13"/>
      <c r="EZ25" s="13"/>
      <c r="FA25" s="13"/>
      <c r="FB25" s="13"/>
      <c r="FC25" s="13"/>
      <c r="FD25" s="13"/>
      <c r="FE25" s="13"/>
      <c r="FF25" s="13"/>
      <c r="FG25" s="13"/>
      <c r="FH25" s="13"/>
      <c r="FI25" s="13"/>
      <c r="FJ25" s="13"/>
      <c r="FK25" s="13"/>
      <c r="FL25" s="13"/>
      <c r="FM25" s="13"/>
    </row>
    <row r="26" spans="1:169" ht="14.1" customHeight="1" thickBot="1">
      <c r="A26" s="29" t="s">
        <v>262</v>
      </c>
      <c r="B26" s="87"/>
      <c r="C26" s="20"/>
      <c r="D26" s="383">
        <v>2.5000000000000001E-2</v>
      </c>
      <c r="E26" s="383">
        <v>0.02</v>
      </c>
      <c r="F26" s="383">
        <v>0.02</v>
      </c>
      <c r="G26" s="383">
        <v>0.02</v>
      </c>
      <c r="H26" s="383">
        <v>0.02</v>
      </c>
      <c r="I26" s="7"/>
      <c r="J26" s="66"/>
      <c r="K26" s="66"/>
      <c r="L26" s="66"/>
      <c r="M26" s="66"/>
      <c r="N26" s="66"/>
      <c r="O26" s="66"/>
      <c r="P26" s="66"/>
      <c r="Q26" s="66"/>
      <c r="R26" s="11"/>
      <c r="S26" s="11"/>
      <c r="T26" s="11"/>
      <c r="U26" s="11"/>
      <c r="V26" s="11"/>
      <c r="W26" s="6"/>
      <c r="X26" s="6"/>
      <c r="AC26" s="66"/>
      <c r="AD26" s="66"/>
      <c r="AE26" s="66"/>
      <c r="AF26" s="66"/>
      <c r="AG26" s="66"/>
      <c r="AH26" s="66"/>
      <c r="AI26" s="20" t="s">
        <v>251</v>
      </c>
      <c r="AJ26" s="40">
        <f>'PLANO INV.'!D9</f>
        <v>0</v>
      </c>
      <c r="AK26" s="40">
        <f>'PLANO INV.'!E9</f>
        <v>0</v>
      </c>
      <c r="AL26" s="40">
        <f>'PLANO INV.'!F9</f>
        <v>0</v>
      </c>
      <c r="AM26" s="40">
        <f>'PLANO INV.'!G9</f>
        <v>0</v>
      </c>
      <c r="AN26" s="40">
        <f>'PLANO INV.'!H9</f>
        <v>0</v>
      </c>
      <c r="AO26" s="43"/>
      <c r="AP26" s="66"/>
      <c r="AQ26" s="66"/>
      <c r="AR26" s="66"/>
      <c r="AS26" s="66"/>
      <c r="AT26" s="66"/>
      <c r="AU26" s="66"/>
      <c r="AV26" s="66"/>
      <c r="AW26" s="66"/>
      <c r="AX26" s="66"/>
      <c r="AY26" s="66"/>
      <c r="AZ26" s="66"/>
      <c r="BA26" s="66"/>
      <c r="BB26" s="66"/>
      <c r="BC26" s="66"/>
      <c r="BD26" s="66"/>
      <c r="BE26" s="66"/>
      <c r="BF26" s="66"/>
      <c r="BG26" s="66"/>
      <c r="BH26" s="66"/>
      <c r="BI26" s="66"/>
      <c r="BJ26" s="66"/>
      <c r="BK26" s="66"/>
      <c r="BL26" s="66"/>
      <c r="BM26" s="66"/>
      <c r="BN26" s="66"/>
      <c r="BO26" s="66"/>
      <c r="BP26" s="66"/>
      <c r="BQ26" s="66"/>
      <c r="BR26" s="66"/>
      <c r="BS26" s="66"/>
      <c r="BT26" s="66"/>
      <c r="BU26" s="66"/>
      <c r="BV26" s="66"/>
      <c r="BW26" s="66"/>
      <c r="BX26" s="66"/>
      <c r="BY26" s="66"/>
      <c r="BZ26" s="66"/>
      <c r="CA26" s="43"/>
      <c r="CB26" s="46"/>
      <c r="CC26" s="46"/>
      <c r="CD26" s="46"/>
      <c r="CE26" s="46"/>
      <c r="CF26" s="66"/>
      <c r="CG26" s="13"/>
      <c r="CH26" s="13"/>
      <c r="CI26" s="28"/>
      <c r="CJ26" s="40"/>
      <c r="CK26" s="40"/>
      <c r="CL26" s="40"/>
      <c r="CM26" s="40"/>
      <c r="CN26" s="40"/>
      <c r="CO26" s="66"/>
      <c r="CP26" s="66"/>
      <c r="CQ26" s="66"/>
      <c r="CR26" s="66"/>
      <c r="CS26" s="66"/>
      <c r="CT26" s="66"/>
      <c r="CU26" s="66"/>
      <c r="CV26" s="13"/>
      <c r="CW26" s="59"/>
      <c r="CX26" s="40"/>
      <c r="CY26" s="40"/>
      <c r="CZ26" s="40"/>
      <c r="DA26" s="40"/>
      <c r="DB26" s="40"/>
      <c r="DC26" s="13"/>
      <c r="DD26" s="13"/>
      <c r="DE26" s="13"/>
      <c r="DF26" s="13"/>
      <c r="DG26" s="13"/>
      <c r="DH26" s="13"/>
      <c r="DI26" s="13"/>
      <c r="DJ26" s="13"/>
      <c r="DK26" s="13"/>
      <c r="DL26" s="13"/>
      <c r="DM26" s="13"/>
      <c r="DN26" s="13"/>
      <c r="DO26" s="13"/>
      <c r="DP26" s="13"/>
      <c r="DQ26" s="13"/>
      <c r="DR26" s="13"/>
      <c r="DS26" s="13"/>
      <c r="DT26" s="13"/>
      <c r="DU26" s="13"/>
      <c r="DV26" s="13"/>
      <c r="DW26" s="13"/>
      <c r="DX26" s="13"/>
      <c r="DY26" s="13"/>
      <c r="DZ26" s="13"/>
      <c r="EA26" s="13"/>
      <c r="EB26" s="13"/>
      <c r="EC26" s="13"/>
      <c r="ED26" s="13"/>
      <c r="EE26" s="13"/>
      <c r="EF26" s="13"/>
      <c r="EG26" s="13"/>
      <c r="EH26" s="13"/>
      <c r="EI26" s="13"/>
      <c r="EJ26" s="13"/>
      <c r="EK26" s="13"/>
      <c r="EL26" s="13"/>
      <c r="EM26" s="13"/>
      <c r="EN26" s="13"/>
      <c r="EO26" s="13"/>
      <c r="EP26" s="13"/>
      <c r="EQ26" s="13"/>
      <c r="ER26" s="13"/>
      <c r="ES26" s="13"/>
      <c r="ET26" s="13"/>
      <c r="EU26" s="13"/>
      <c r="EV26" s="13"/>
      <c r="EW26" s="13"/>
      <c r="EX26" s="13"/>
      <c r="EY26" s="13"/>
      <c r="EZ26" s="13"/>
      <c r="FA26" s="13"/>
      <c r="FB26" s="13"/>
      <c r="FC26" s="13"/>
      <c r="FD26" s="13"/>
      <c r="FE26" s="13"/>
      <c r="FF26" s="13"/>
      <c r="FG26" s="13"/>
      <c r="FH26" s="13"/>
      <c r="FI26" s="13"/>
      <c r="FJ26" s="13"/>
      <c r="FK26" s="13"/>
      <c r="FL26" s="13"/>
      <c r="FM26" s="13"/>
    </row>
    <row r="27" spans="1:169" ht="14.1" customHeight="1">
      <c r="A27" s="29" t="s">
        <v>263</v>
      </c>
      <c r="B27" s="87"/>
      <c r="C27" s="20"/>
      <c r="D27" s="206"/>
      <c r="E27" s="206"/>
      <c r="F27" s="206"/>
      <c r="G27" s="206"/>
      <c r="H27" s="206"/>
      <c r="I27" s="7"/>
      <c r="J27" s="66"/>
      <c r="K27" s="66"/>
      <c r="L27" s="66"/>
      <c r="M27" s="66"/>
      <c r="N27" s="66"/>
      <c r="O27" s="66"/>
      <c r="P27" s="66"/>
      <c r="Q27" s="66"/>
      <c r="R27" s="11"/>
      <c r="S27" s="11"/>
      <c r="T27" s="11"/>
      <c r="U27" s="11"/>
      <c r="V27" s="11"/>
      <c r="W27" s="6"/>
      <c r="X27" s="6"/>
      <c r="AC27" s="66"/>
      <c r="AD27" s="66"/>
      <c r="AE27" s="66"/>
      <c r="AF27" s="66"/>
      <c r="AG27" s="66"/>
      <c r="AH27" s="66"/>
      <c r="AI27" s="20"/>
      <c r="AJ27" s="40"/>
      <c r="AK27" s="40"/>
      <c r="AL27" s="40"/>
      <c r="AM27" s="40"/>
      <c r="AN27" s="40"/>
      <c r="AO27" s="43"/>
      <c r="AP27" s="66"/>
      <c r="AQ27" s="66"/>
      <c r="AR27" s="66"/>
      <c r="AS27" s="66"/>
      <c r="AT27" s="66"/>
      <c r="AU27" s="66"/>
      <c r="AV27" s="66"/>
      <c r="AW27" s="66"/>
      <c r="AX27" s="66"/>
      <c r="AY27" s="66"/>
      <c r="AZ27" s="66"/>
      <c r="BA27" s="66"/>
      <c r="BB27" s="66"/>
      <c r="BC27" s="66"/>
      <c r="BD27" s="66"/>
      <c r="BE27" s="66"/>
      <c r="BF27" s="66"/>
      <c r="BG27" s="66"/>
      <c r="BH27" s="66"/>
      <c r="BI27" s="66"/>
      <c r="BJ27" s="66"/>
      <c r="BK27" s="66"/>
      <c r="BL27" s="66"/>
      <c r="BM27" s="66"/>
      <c r="BN27" s="66"/>
      <c r="BO27" s="66"/>
      <c r="BP27" s="66"/>
      <c r="BQ27" s="66"/>
      <c r="BR27" s="66"/>
      <c r="BS27" s="66"/>
      <c r="BT27" s="66"/>
      <c r="BU27" s="66"/>
      <c r="BV27" s="66"/>
      <c r="BW27" s="66"/>
      <c r="BX27" s="66"/>
      <c r="BY27" s="66"/>
      <c r="BZ27" s="66"/>
      <c r="CA27" s="13"/>
      <c r="CB27" s="66"/>
      <c r="CC27" s="66"/>
      <c r="CD27" s="66"/>
      <c r="CE27" s="66"/>
      <c r="CF27" s="66"/>
      <c r="CG27" s="13"/>
      <c r="CH27" s="13"/>
      <c r="CI27" s="37" t="s">
        <v>264</v>
      </c>
      <c r="CJ27" s="47">
        <f>SUM(CJ19:CJ26)</f>
        <v>0</v>
      </c>
      <c r="CK27" s="47">
        <f>SUM(CK19:CK26)</f>
        <v>0</v>
      </c>
      <c r="CL27" s="47">
        <f>SUM(CL19:CL26)</f>
        <v>0</v>
      </c>
      <c r="CM27" s="47">
        <f>SUM(CM19:CM26)</f>
        <v>0</v>
      </c>
      <c r="CN27" s="47">
        <f>SUM(CN19:CN26)</f>
        <v>0</v>
      </c>
      <c r="CO27" s="13"/>
      <c r="CP27" s="66"/>
      <c r="CQ27" s="66"/>
      <c r="CR27" s="66"/>
      <c r="CS27" s="66"/>
      <c r="CT27" s="66"/>
      <c r="CU27" s="66"/>
      <c r="CV27" s="13"/>
      <c r="CW27" s="59" t="s">
        <v>265</v>
      </c>
      <c r="CX27" s="40">
        <f>M73+M74</f>
        <v>0</v>
      </c>
      <c r="CY27" s="40">
        <f>N73+N74</f>
        <v>0</v>
      </c>
      <c r="CZ27" s="40">
        <f>O73+O74</f>
        <v>0</v>
      </c>
      <c r="DA27" s="40">
        <f>P73+P74</f>
        <v>0</v>
      </c>
      <c r="DB27" s="40">
        <f>Q73+Q74</f>
        <v>0</v>
      </c>
      <c r="DC27" s="13"/>
      <c r="DD27" s="13"/>
      <c r="DE27" s="13"/>
      <c r="DF27" s="13"/>
      <c r="DG27" s="13"/>
      <c r="DH27" s="13"/>
      <c r="DI27" s="13"/>
      <c r="DJ27" s="13"/>
      <c r="DK27" s="13"/>
      <c r="DL27" s="13"/>
      <c r="DM27" s="13"/>
      <c r="DN27" s="13"/>
      <c r="DO27" s="13"/>
      <c r="DP27" s="13"/>
      <c r="DQ27" s="13"/>
      <c r="DR27" s="13"/>
      <c r="DS27" s="13"/>
      <c r="DT27" s="13"/>
      <c r="DU27" s="13"/>
      <c r="DV27" s="13"/>
      <c r="DW27" s="13"/>
      <c r="DX27" s="13"/>
      <c r="DY27" s="13"/>
      <c r="DZ27" s="13"/>
      <c r="EA27" s="13"/>
      <c r="EB27" s="13"/>
      <c r="EC27" s="13"/>
      <c r="ED27" s="14" t="s">
        <v>266</v>
      </c>
      <c r="EE27" s="14" t="s">
        <v>267</v>
      </c>
      <c r="EF27" s="13"/>
      <c r="EG27" s="13"/>
      <c r="EH27" s="13"/>
      <c r="EI27" s="13"/>
      <c r="EJ27" s="13"/>
      <c r="EK27" s="13"/>
      <c r="EL27" s="13"/>
      <c r="EM27" s="13"/>
      <c r="EN27" s="13"/>
      <c r="EO27" s="13"/>
      <c r="EP27" s="13"/>
      <c r="EQ27" s="13"/>
      <c r="ER27" s="13"/>
      <c r="ES27" s="13"/>
      <c r="ET27" s="13"/>
      <c r="EU27" s="13"/>
      <c r="EV27" s="13"/>
      <c r="EW27" s="13"/>
      <c r="EX27" s="13"/>
      <c r="EY27" s="13"/>
      <c r="EZ27" s="13"/>
      <c r="FA27" s="13"/>
      <c r="FB27" s="13"/>
      <c r="FC27" s="13"/>
      <c r="FD27" s="13"/>
      <c r="FE27" s="13"/>
      <c r="FF27" s="13"/>
      <c r="FG27" s="13"/>
      <c r="FH27" s="13"/>
      <c r="FI27" s="13"/>
      <c r="FJ27" s="13"/>
      <c r="FK27" s="13"/>
      <c r="FL27" s="13"/>
      <c r="FM27" s="13"/>
    </row>
    <row r="28" spans="1:169" ht="14.1" customHeight="1">
      <c r="A28" s="29" t="s">
        <v>268</v>
      </c>
      <c r="B28" s="87"/>
      <c r="C28" s="20"/>
      <c r="D28" s="383">
        <v>0.1</v>
      </c>
      <c r="E28" s="383">
        <f t="shared" ref="E28:H29" si="7">D28</f>
        <v>0.1</v>
      </c>
      <c r="F28" s="383">
        <f t="shared" si="7"/>
        <v>0.1</v>
      </c>
      <c r="G28" s="383">
        <f t="shared" si="7"/>
        <v>0.1</v>
      </c>
      <c r="H28" s="383">
        <f t="shared" si="7"/>
        <v>0.1</v>
      </c>
      <c r="I28" s="7"/>
      <c r="J28" s="66"/>
      <c r="K28" s="66"/>
      <c r="L28" s="66"/>
      <c r="M28" s="66"/>
      <c r="N28" s="66"/>
      <c r="O28" s="66"/>
      <c r="P28" s="66"/>
      <c r="Q28" s="66"/>
      <c r="R28" s="11"/>
      <c r="S28" s="11"/>
      <c r="T28" s="11"/>
      <c r="U28" s="11"/>
      <c r="V28" s="11"/>
      <c r="W28" s="6"/>
      <c r="X28" s="6"/>
      <c r="AC28" s="66"/>
      <c r="AD28" s="66"/>
      <c r="AE28" s="66"/>
      <c r="AF28" s="66"/>
      <c r="AG28" s="66"/>
      <c r="AH28" s="66"/>
      <c r="AI28" s="20" t="s">
        <v>269</v>
      </c>
      <c r="AJ28" s="40"/>
      <c r="AK28" s="40"/>
      <c r="AL28" s="40"/>
      <c r="AM28" s="40"/>
      <c r="AN28" s="40"/>
      <c r="AO28" s="43"/>
      <c r="AP28" s="66"/>
      <c r="AQ28" s="66"/>
      <c r="AR28" s="66"/>
      <c r="AS28" s="66"/>
      <c r="AT28" s="66"/>
      <c r="AU28" s="66"/>
      <c r="AV28" s="66"/>
      <c r="AW28" s="66"/>
      <c r="AX28" s="66"/>
      <c r="AY28" s="66"/>
      <c r="AZ28" s="66"/>
      <c r="BA28" s="66"/>
      <c r="BB28" s="66"/>
      <c r="BC28" s="66"/>
      <c r="BD28" s="66"/>
      <c r="BE28" s="66"/>
      <c r="BF28" s="66"/>
      <c r="BG28" s="66"/>
      <c r="BH28" s="66"/>
      <c r="BI28" s="66"/>
      <c r="BJ28" s="66"/>
      <c r="BK28" s="66"/>
      <c r="BL28" s="66"/>
      <c r="BM28" s="66"/>
      <c r="BN28" s="66"/>
      <c r="BO28" s="66"/>
      <c r="BP28" s="66"/>
      <c r="BQ28" s="66"/>
      <c r="BR28" s="66"/>
      <c r="BS28" s="66"/>
      <c r="BT28" s="66"/>
      <c r="BU28" s="66"/>
      <c r="BV28" s="66"/>
      <c r="BW28" s="66"/>
      <c r="BX28" s="66"/>
      <c r="BY28" s="66"/>
      <c r="BZ28" s="66"/>
      <c r="CA28" s="13"/>
      <c r="CB28" s="16" t="s">
        <v>270</v>
      </c>
      <c r="CC28" s="13"/>
      <c r="CD28" s="13"/>
      <c r="CE28" s="13"/>
      <c r="CF28" s="15"/>
      <c r="CG28" s="13"/>
      <c r="CH28" s="13"/>
      <c r="CI28" s="28"/>
      <c r="CJ28" s="40"/>
      <c r="CK28" s="40"/>
      <c r="CL28" s="40"/>
      <c r="CM28" s="40"/>
      <c r="CN28" s="40"/>
      <c r="CO28" s="13"/>
      <c r="CP28" s="66"/>
      <c r="CQ28" s="66"/>
      <c r="CR28" s="66"/>
      <c r="CS28" s="66"/>
      <c r="CT28" s="66"/>
      <c r="CU28" s="66"/>
      <c r="CV28" s="13"/>
      <c r="CW28" s="59" t="s">
        <v>271</v>
      </c>
      <c r="CX28" s="40">
        <f>M75</f>
        <v>0</v>
      </c>
      <c r="CY28" s="40">
        <f>N75</f>
        <v>0</v>
      </c>
      <c r="CZ28" s="40">
        <f>O75</f>
        <v>0</v>
      </c>
      <c r="DA28" s="40">
        <f>P75</f>
        <v>0</v>
      </c>
      <c r="DB28" s="40">
        <f>Q75</f>
        <v>0</v>
      </c>
      <c r="DC28" s="13"/>
      <c r="DD28" s="13"/>
      <c r="DE28" s="13"/>
      <c r="DF28" s="13"/>
      <c r="DG28" s="13"/>
      <c r="DH28" s="13"/>
      <c r="DI28" s="13"/>
      <c r="DJ28" s="13"/>
      <c r="DK28" s="13"/>
      <c r="DL28" s="13"/>
      <c r="DM28" s="13"/>
      <c r="DN28" s="13"/>
      <c r="DO28" s="13"/>
      <c r="DP28" s="13"/>
      <c r="DQ28" s="13"/>
      <c r="DR28" s="13"/>
      <c r="DS28" s="13"/>
      <c r="DT28" s="13"/>
      <c r="DU28" s="13"/>
      <c r="DV28" s="13"/>
      <c r="DW28" s="13"/>
      <c r="DX28" s="13"/>
      <c r="DY28" s="13"/>
      <c r="DZ28" s="13"/>
      <c r="EA28" s="13"/>
      <c r="EB28" s="13"/>
      <c r="EC28" s="13"/>
      <c r="ED28" s="14" t="s">
        <v>272</v>
      </c>
      <c r="EE28" s="13"/>
      <c r="EF28" s="13"/>
      <c r="EG28" s="13"/>
      <c r="EH28" s="13"/>
      <c r="EI28" s="13"/>
      <c r="EJ28" s="13"/>
      <c r="EK28" s="13"/>
      <c r="EL28" s="13"/>
      <c r="EM28" s="13"/>
      <c r="EN28" s="13"/>
      <c r="EO28" s="13"/>
      <c r="EP28" s="13"/>
      <c r="EQ28" s="13"/>
      <c r="ER28" s="13"/>
      <c r="ES28" s="13"/>
      <c r="ET28" s="13"/>
      <c r="EU28" s="13"/>
      <c r="EV28" s="13"/>
      <c r="EW28" s="13"/>
      <c r="EX28" s="13"/>
      <c r="EY28" s="13"/>
      <c r="EZ28" s="13"/>
      <c r="FA28" s="13"/>
      <c r="FB28" s="13"/>
      <c r="FC28" s="13"/>
      <c r="FD28" s="13"/>
      <c r="FE28" s="13"/>
      <c r="FF28" s="13"/>
      <c r="FG28" s="13"/>
      <c r="FH28" s="13"/>
      <c r="FI28" s="13"/>
      <c r="FJ28" s="13"/>
      <c r="FK28" s="13"/>
      <c r="FL28" s="13"/>
      <c r="FM28" s="13"/>
    </row>
    <row r="29" spans="1:169" ht="14.1" customHeight="1" thickBot="1">
      <c r="A29" s="29" t="s">
        <v>273</v>
      </c>
      <c r="B29" s="87"/>
      <c r="C29" s="20"/>
      <c r="D29" s="383">
        <v>0.1</v>
      </c>
      <c r="E29" s="383">
        <f t="shared" si="7"/>
        <v>0.1</v>
      </c>
      <c r="F29" s="383">
        <f t="shared" si="7"/>
        <v>0.1</v>
      </c>
      <c r="G29" s="383">
        <f t="shared" si="7"/>
        <v>0.1</v>
      </c>
      <c r="H29" s="383">
        <f t="shared" si="7"/>
        <v>0.1</v>
      </c>
      <c r="I29" s="7"/>
      <c r="J29" s="66"/>
      <c r="K29" s="66"/>
      <c r="L29" s="66"/>
      <c r="M29" s="66"/>
      <c r="N29" s="66"/>
      <c r="O29" s="66"/>
      <c r="P29" s="66"/>
      <c r="Q29" s="66"/>
      <c r="R29" s="11"/>
      <c r="S29" s="11"/>
      <c r="T29" s="11"/>
      <c r="U29" s="11"/>
      <c r="V29" s="11"/>
      <c r="W29" s="6"/>
      <c r="X29" s="6"/>
      <c r="AC29" s="66"/>
      <c r="AD29" s="66"/>
      <c r="AE29" s="66"/>
      <c r="AF29" s="66"/>
      <c r="AG29" s="66"/>
      <c r="AH29" s="66"/>
      <c r="AI29" s="20" t="s">
        <v>274</v>
      </c>
      <c r="AJ29" s="40"/>
      <c r="AK29" s="40"/>
      <c r="AL29" s="40"/>
      <c r="AM29" s="40"/>
      <c r="AN29" s="40"/>
      <c r="AO29" s="43"/>
      <c r="AP29" s="66"/>
      <c r="AQ29" s="66"/>
      <c r="AR29" s="66"/>
      <c r="AS29" s="66"/>
      <c r="AT29" s="66"/>
      <c r="AU29" s="66"/>
      <c r="AV29" s="66"/>
      <c r="AW29" s="66"/>
      <c r="AX29" s="66"/>
      <c r="AY29" s="66"/>
      <c r="AZ29" s="66"/>
      <c r="BA29" s="66"/>
      <c r="BB29" s="66"/>
      <c r="BC29" s="66"/>
      <c r="BD29" s="66"/>
      <c r="BE29" s="66"/>
      <c r="BF29" s="66"/>
      <c r="BG29" s="66"/>
      <c r="BH29" s="66"/>
      <c r="BI29" s="66"/>
      <c r="BJ29" s="66"/>
      <c r="BK29" s="66"/>
      <c r="BL29" s="66"/>
      <c r="BM29" s="66"/>
      <c r="BN29" s="66"/>
      <c r="BO29" s="66"/>
      <c r="BP29" s="66"/>
      <c r="BQ29" s="66"/>
      <c r="BR29" s="66"/>
      <c r="BS29" s="66"/>
      <c r="BT29" s="66"/>
      <c r="BU29" s="66"/>
      <c r="BV29" s="66"/>
      <c r="BW29" s="66"/>
      <c r="BX29" s="66"/>
      <c r="BY29" s="66"/>
      <c r="BZ29" s="66"/>
      <c r="CA29" s="13"/>
      <c r="CB29" s="13"/>
      <c r="CC29" s="13"/>
      <c r="CD29" s="13"/>
      <c r="CE29" s="66"/>
      <c r="CF29" s="15"/>
      <c r="CG29" s="55" t="s">
        <v>129</v>
      </c>
      <c r="CH29" s="66"/>
      <c r="CI29" s="37" t="s">
        <v>275</v>
      </c>
      <c r="CJ29" s="47">
        <f>CJ15-CJ27</f>
        <v>0</v>
      </c>
      <c r="CK29" s="47">
        <f>CK15-CK27</f>
        <v>0</v>
      </c>
      <c r="CL29" s="47">
        <f>CL15-CL27</f>
        <v>0</v>
      </c>
      <c r="CM29" s="47">
        <f>CM15-CM27</f>
        <v>0</v>
      </c>
      <c r="CN29" s="47">
        <f>CN15-CN27</f>
        <v>0</v>
      </c>
      <c r="CO29" s="13"/>
      <c r="CP29" s="66"/>
      <c r="CQ29" s="66"/>
      <c r="CR29" s="66"/>
      <c r="CS29" s="66"/>
      <c r="CT29" s="66"/>
      <c r="CU29" s="66"/>
      <c r="CV29" s="13"/>
      <c r="CW29" s="63" t="s">
        <v>276</v>
      </c>
      <c r="CX29" s="60">
        <f>CX10+CX11+CX12+CX13-CX15+CX18+CX19+CX21+CX24+CX25+CX27+CX28</f>
        <v>0</v>
      </c>
      <c r="CY29" s="60">
        <f>CY10+CY11+CY12+CY13-CY15+CY18+CY19+CY21+CY24+CY25+CY27+CY28</f>
        <v>0</v>
      </c>
      <c r="CZ29" s="60">
        <f>CZ10+CZ11+CZ12+CZ13-CZ15+CZ18+CZ19+CZ21+CZ24+CZ25+CZ27+CZ28</f>
        <v>0</v>
      </c>
      <c r="DA29" s="60">
        <f>DA10+DA11+DA12+DA13-DA15+DA18+DA19+DA21+DA24+DA25+DA27+DA28</f>
        <v>0</v>
      </c>
      <c r="DB29" s="64">
        <f>DB10+DB11+DB12+DB13-DB15+DB18+DB19+DB21+DB24+DB25+DB27+DB28</f>
        <v>0</v>
      </c>
      <c r="DC29" s="13"/>
      <c r="DD29" s="13"/>
      <c r="DE29" s="13"/>
      <c r="DF29" s="13"/>
      <c r="DG29" s="13"/>
      <c r="DH29" s="13"/>
      <c r="DI29" s="13"/>
      <c r="DJ29" s="13"/>
      <c r="DK29" s="13"/>
      <c r="DL29" s="13"/>
      <c r="DM29" s="13"/>
      <c r="DN29" s="13"/>
      <c r="DO29" s="13"/>
      <c r="DP29" s="13"/>
      <c r="DQ29" s="13"/>
      <c r="DR29" s="13"/>
      <c r="DS29" s="13"/>
      <c r="DT29" s="13"/>
      <c r="DU29" s="13"/>
      <c r="DV29" s="13"/>
      <c r="DW29" s="13"/>
      <c r="DX29" s="13"/>
      <c r="DY29" s="13"/>
      <c r="DZ29" s="13"/>
      <c r="EA29" s="13"/>
      <c r="EB29" s="13"/>
      <c r="EC29" s="13"/>
      <c r="ED29" s="13"/>
      <c r="EE29" s="13"/>
      <c r="EF29" s="13"/>
      <c r="EG29" s="13"/>
      <c r="EH29" s="13"/>
      <c r="EI29" s="13"/>
      <c r="EJ29" s="13"/>
      <c r="EK29" s="13"/>
      <c r="EL29" s="13"/>
      <c r="EM29" s="13"/>
      <c r="EN29" s="13"/>
      <c r="EO29" s="13"/>
      <c r="EP29" s="13"/>
      <c r="EQ29" s="13"/>
      <c r="ER29" s="13"/>
      <c r="ES29" s="13"/>
      <c r="ET29" s="13"/>
      <c r="EU29" s="13"/>
      <c r="EV29" s="13"/>
      <c r="EW29" s="13"/>
      <c r="EX29" s="13"/>
      <c r="EY29" s="13"/>
      <c r="EZ29" s="13"/>
      <c r="FA29" s="13"/>
      <c r="FB29" s="13"/>
      <c r="FC29" s="13"/>
      <c r="FD29" s="13"/>
      <c r="FE29" s="13"/>
      <c r="FF29" s="13"/>
      <c r="FG29" s="13"/>
      <c r="FH29" s="13"/>
      <c r="FI29" s="13"/>
      <c r="FJ29" s="13"/>
      <c r="FK29" s="13"/>
      <c r="FL29" s="13"/>
      <c r="FM29" s="13"/>
    </row>
    <row r="30" spans="1:169" ht="15" thickBot="1">
      <c r="A30" s="329" t="s">
        <v>277</v>
      </c>
      <c r="B30" s="330"/>
      <c r="C30" s="330"/>
      <c r="D30" s="331">
        <v>0</v>
      </c>
      <c r="E30" s="331">
        <v>0</v>
      </c>
      <c r="F30" s="331">
        <v>0</v>
      </c>
      <c r="G30" s="331">
        <v>0</v>
      </c>
      <c r="H30" s="331">
        <v>0</v>
      </c>
      <c r="I30" s="7"/>
      <c r="J30" s="66"/>
      <c r="K30" s="66"/>
      <c r="L30" s="66"/>
      <c r="M30" s="66"/>
      <c r="N30" s="66"/>
      <c r="O30" s="66"/>
      <c r="P30" s="66"/>
      <c r="Q30" s="66"/>
      <c r="R30" s="11"/>
      <c r="S30" s="11"/>
      <c r="T30" s="11"/>
      <c r="U30" s="11"/>
      <c r="V30" s="11"/>
      <c r="W30" s="6"/>
      <c r="X30" s="6"/>
      <c r="AC30" s="66"/>
      <c r="AD30" s="66"/>
      <c r="AE30" s="66"/>
      <c r="AF30" s="66"/>
      <c r="AG30" s="66"/>
      <c r="AH30" s="66"/>
      <c r="AI30" s="20" t="s">
        <v>278</v>
      </c>
      <c r="AJ30" s="41">
        <f>'PLANO INV.'!D24</f>
        <v>0</v>
      </c>
      <c r="AK30" s="41">
        <f>'PLANO INV.'!E24</f>
        <v>0</v>
      </c>
      <c r="AL30" s="41">
        <f>'PLANO INV.'!F24</f>
        <v>0</v>
      </c>
      <c r="AM30" s="41">
        <f>'PLANO INV.'!G24</f>
        <v>0</v>
      </c>
      <c r="AN30" s="41">
        <f>'PLANO INV.'!H24</f>
        <v>0</v>
      </c>
      <c r="AO30" s="57"/>
      <c r="AP30" s="66"/>
      <c r="AQ30" s="66"/>
      <c r="AR30" s="66"/>
      <c r="AS30" s="66"/>
      <c r="AT30" s="66"/>
      <c r="AU30" s="66"/>
      <c r="AV30" s="66"/>
      <c r="AW30" s="66"/>
      <c r="AX30" s="66"/>
      <c r="AY30" s="66"/>
      <c r="AZ30" s="66"/>
      <c r="BA30" s="66"/>
      <c r="BB30" s="66"/>
      <c r="BC30" s="66"/>
      <c r="BD30" s="66"/>
      <c r="BE30" s="66"/>
      <c r="BF30" s="66"/>
      <c r="BG30" s="66"/>
      <c r="BH30" s="66"/>
      <c r="BI30" s="66"/>
      <c r="BJ30" s="66"/>
      <c r="BK30" s="66"/>
      <c r="BL30" s="66"/>
      <c r="BM30" s="66"/>
      <c r="BN30" s="66"/>
      <c r="BO30" s="66"/>
      <c r="BP30" s="66"/>
      <c r="BQ30" s="66"/>
      <c r="BR30" s="66"/>
      <c r="BS30" s="66"/>
      <c r="BT30" s="66"/>
      <c r="BU30" s="66"/>
      <c r="BV30" s="66"/>
      <c r="BW30" s="66"/>
      <c r="BX30" s="66"/>
      <c r="BY30" s="66"/>
      <c r="BZ30" s="66"/>
      <c r="CA30" s="13"/>
      <c r="CB30" s="17"/>
      <c r="CC30" s="22" t="s">
        <v>279</v>
      </c>
      <c r="CD30" s="33"/>
      <c r="CE30" s="34"/>
      <c r="CF30" s="22" t="s">
        <v>280</v>
      </c>
      <c r="CG30" s="32"/>
      <c r="CH30" s="66"/>
      <c r="CI30" s="28"/>
      <c r="CJ30" s="40"/>
      <c r="CK30" s="40"/>
      <c r="CL30" s="40"/>
      <c r="CM30" s="40"/>
      <c r="CN30" s="40"/>
      <c r="CO30" s="13"/>
      <c r="CP30" s="66"/>
      <c r="CQ30" s="66"/>
      <c r="CR30" s="66"/>
      <c r="CS30" s="66"/>
      <c r="CT30" s="66"/>
      <c r="CU30" s="66"/>
      <c r="CV30" s="13"/>
      <c r="CW30" s="62" t="s">
        <v>281</v>
      </c>
      <c r="CX30" s="40"/>
      <c r="CY30" s="40"/>
      <c r="CZ30" s="40"/>
      <c r="DA30" s="40"/>
      <c r="DB30" s="40"/>
      <c r="DC30" s="13"/>
      <c r="DD30" s="13"/>
      <c r="DE30" s="13"/>
      <c r="DF30" s="13"/>
      <c r="DG30" s="13"/>
      <c r="DH30" s="13"/>
      <c r="DI30" s="13"/>
      <c r="DJ30" s="13"/>
      <c r="DK30" s="13"/>
      <c r="DL30" s="13"/>
      <c r="DM30" s="13"/>
      <c r="DN30" s="13"/>
      <c r="DO30" s="13"/>
      <c r="DP30" s="13"/>
      <c r="DQ30" s="13"/>
      <c r="DR30" s="13"/>
      <c r="DS30" s="13"/>
      <c r="DT30" s="13"/>
      <c r="DU30" s="13"/>
      <c r="DV30" s="13"/>
      <c r="DW30" s="13"/>
      <c r="DX30" s="13"/>
      <c r="DY30" s="13"/>
      <c r="DZ30" s="13"/>
      <c r="EA30" s="13"/>
      <c r="EB30" s="13"/>
      <c r="EC30" s="13"/>
      <c r="ED30" s="13"/>
      <c r="EE30" s="13"/>
      <c r="EF30" s="13"/>
      <c r="EG30" s="13"/>
      <c r="EH30" s="13"/>
      <c r="EI30" s="13"/>
      <c r="EJ30" s="13"/>
      <c r="EK30" s="13"/>
      <c r="EL30" s="13"/>
      <c r="EM30" s="13"/>
      <c r="EN30" s="13"/>
      <c r="EO30" s="13"/>
      <c r="EP30" s="13"/>
      <c r="EQ30" s="13"/>
      <c r="ER30" s="13"/>
      <c r="ES30" s="13"/>
      <c r="ET30" s="13"/>
      <c r="EU30" s="13"/>
      <c r="EV30" s="13"/>
      <c r="EW30" s="13"/>
      <c r="EX30" s="13"/>
      <c r="EY30" s="13"/>
      <c r="EZ30" s="13"/>
      <c r="FA30" s="13"/>
      <c r="FB30" s="13"/>
      <c r="FC30" s="13"/>
      <c r="FD30" s="13"/>
      <c r="FE30" s="13"/>
      <c r="FF30" s="13"/>
      <c r="FG30" s="13"/>
      <c r="FH30" s="13"/>
      <c r="FI30" s="13"/>
      <c r="FJ30" s="13"/>
      <c r="FK30" s="13"/>
      <c r="FL30" s="13"/>
      <c r="FM30" s="13"/>
    </row>
    <row r="31" spans="1:169" ht="15" thickBot="1">
      <c r="A31" s="29"/>
      <c r="B31" s="87"/>
      <c r="C31" s="20"/>
      <c r="D31" s="90"/>
      <c r="E31" s="90"/>
      <c r="F31" s="90"/>
      <c r="G31" s="90"/>
      <c r="H31" s="90"/>
      <c r="I31" s="7"/>
      <c r="J31" s="66"/>
      <c r="K31" s="66"/>
      <c r="L31" s="66"/>
      <c r="M31" s="66"/>
      <c r="N31" s="66"/>
      <c r="O31" s="66"/>
      <c r="P31" s="66"/>
      <c r="Q31" s="66"/>
      <c r="R31" s="11"/>
      <c r="S31" s="11"/>
      <c r="T31" s="11"/>
      <c r="U31" s="11"/>
      <c r="V31" s="11"/>
      <c r="W31" s="6"/>
      <c r="X31" s="6"/>
      <c r="AC31" s="66"/>
      <c r="AD31" s="66"/>
      <c r="AE31" s="66"/>
      <c r="AF31" s="66"/>
      <c r="AG31" s="66"/>
      <c r="AH31" s="66"/>
      <c r="AI31" s="20"/>
      <c r="AJ31" s="40"/>
      <c r="AK31" s="40"/>
      <c r="AL31" s="40"/>
      <c r="AM31" s="40"/>
      <c r="AN31" s="40"/>
      <c r="AO31" s="43"/>
      <c r="AP31" s="43"/>
      <c r="AQ31" s="43"/>
      <c r="AR31" s="43"/>
      <c r="AS31" s="43"/>
      <c r="AT31" s="66"/>
      <c r="AU31" s="66"/>
      <c r="AV31" s="66"/>
      <c r="AW31" s="66"/>
      <c r="AX31" s="66"/>
      <c r="AY31" s="66"/>
      <c r="AZ31" s="66"/>
      <c r="BA31" s="66"/>
      <c r="BB31" s="66"/>
      <c r="BC31" s="66"/>
      <c r="BD31" s="66"/>
      <c r="BE31" s="66"/>
      <c r="BF31" s="66"/>
      <c r="BG31" s="66"/>
      <c r="BH31" s="66"/>
      <c r="BI31" s="66"/>
      <c r="BJ31" s="66"/>
      <c r="BK31" s="66"/>
      <c r="BL31" s="66"/>
      <c r="BM31" s="66"/>
      <c r="BN31" s="66"/>
      <c r="BO31" s="66"/>
      <c r="BP31" s="66"/>
      <c r="BQ31" s="66"/>
      <c r="BR31" s="66"/>
      <c r="BS31" s="66"/>
      <c r="BT31" s="66"/>
      <c r="BU31" s="66"/>
      <c r="BV31" s="66"/>
      <c r="BW31" s="66"/>
      <c r="BX31" s="66"/>
      <c r="BY31" s="66"/>
      <c r="BZ31" s="66"/>
      <c r="CA31" s="13"/>
      <c r="CB31" s="18" t="s">
        <v>282</v>
      </c>
      <c r="CC31" s="18" t="s">
        <v>283</v>
      </c>
      <c r="CD31" s="18" t="s">
        <v>284</v>
      </c>
      <c r="CE31" s="18" t="s">
        <v>285</v>
      </c>
      <c r="CF31" s="18" t="s">
        <v>286</v>
      </c>
      <c r="CG31" s="18" t="s">
        <v>287</v>
      </c>
      <c r="CH31" s="66"/>
      <c r="CI31" s="38" t="s">
        <v>288</v>
      </c>
      <c r="CJ31" s="48">
        <f ca="1">'DEM. RESULTADOS'!D27-'DEM. RESULTADOS'!D28</f>
        <v>-7.8989159764520994E-74</v>
      </c>
      <c r="CK31" s="48">
        <f ca="1">'DEM. RESULTADOS'!E27-'DEM. RESULTADOS'!E28</f>
        <v>-8.0250950851884637E-74</v>
      </c>
      <c r="CL31" s="48">
        <f ca="1">'DEM. RESULTADOS'!F27-'DEM. RESULTADOS'!F28</f>
        <v>-1.3560881412847515E-73</v>
      </c>
      <c r="CM31" s="48">
        <f ca="1">'DEM. RESULTADOS'!G27-'DEM. RESULTADOS'!G28</f>
        <v>-2.1411412465171463E-73</v>
      </c>
      <c r="CN31" s="48">
        <f ca="1">'DEM. RESULTADOS'!H27-'DEM. RESULTADOS'!H28</f>
        <v>-3.0000003780991543E-66</v>
      </c>
      <c r="CO31" s="13"/>
      <c r="CP31" s="66"/>
      <c r="CQ31" s="66"/>
      <c r="CR31" s="66"/>
      <c r="CS31" s="66"/>
      <c r="CT31" s="66"/>
      <c r="CU31" s="66"/>
      <c r="CV31" s="13"/>
      <c r="CW31" s="59" t="s">
        <v>289</v>
      </c>
      <c r="CX31" s="40">
        <f t="shared" ref="CX31:DB34" si="8">M79</f>
        <v>0</v>
      </c>
      <c r="CY31" s="40">
        <f t="shared" si="8"/>
        <v>0</v>
      </c>
      <c r="CZ31" s="40">
        <f t="shared" si="8"/>
        <v>0</v>
      </c>
      <c r="DA31" s="40">
        <f t="shared" si="8"/>
        <v>0</v>
      </c>
      <c r="DB31" s="40">
        <f t="shared" si="8"/>
        <v>0</v>
      </c>
      <c r="DC31" s="13"/>
      <c r="DD31" s="13"/>
      <c r="DE31" s="13"/>
      <c r="DF31" s="13"/>
      <c r="DG31" s="13"/>
      <c r="DH31" s="13"/>
      <c r="DI31" s="13"/>
      <c r="DJ31" s="13"/>
      <c r="DK31" s="13"/>
      <c r="DL31" s="13"/>
      <c r="DM31" s="13"/>
      <c r="DN31" s="13"/>
      <c r="DO31" s="13"/>
      <c r="DP31" s="13"/>
      <c r="DQ31" s="13"/>
      <c r="DR31" s="13"/>
      <c r="DS31" s="13"/>
      <c r="DT31" s="13"/>
      <c r="DU31" s="13"/>
      <c r="DV31" s="13"/>
      <c r="DW31" s="13"/>
      <c r="DX31" s="13"/>
      <c r="DY31" s="13"/>
      <c r="DZ31" s="13"/>
      <c r="EA31" s="13"/>
      <c r="EB31" s="13"/>
      <c r="EC31" s="13"/>
      <c r="ED31" s="13"/>
      <c r="EE31" s="13"/>
      <c r="EF31" s="13"/>
      <c r="EG31" s="13"/>
      <c r="EH31" s="13"/>
      <c r="EI31" s="13"/>
      <c r="EJ31" s="13"/>
      <c r="EK31" s="13"/>
      <c r="EL31" s="13"/>
      <c r="EM31" s="13"/>
      <c r="EN31" s="13"/>
      <c r="EO31" s="13"/>
      <c r="EP31" s="13"/>
      <c r="EQ31" s="13"/>
      <c r="ER31" s="13"/>
      <c r="ES31" s="13"/>
      <c r="ET31" s="13"/>
      <c r="EU31" s="13"/>
      <c r="EV31" s="13"/>
      <c r="EW31" s="13"/>
      <c r="EX31" s="13"/>
      <c r="EY31" s="13"/>
      <c r="EZ31" s="13"/>
      <c r="FA31" s="13"/>
      <c r="FB31" s="13"/>
      <c r="FC31" s="13"/>
      <c r="FD31" s="13"/>
      <c r="FE31" s="13"/>
      <c r="FF31" s="13"/>
      <c r="FG31" s="13"/>
      <c r="FH31" s="13"/>
      <c r="FI31" s="13"/>
      <c r="FJ31" s="13"/>
      <c r="FK31" s="13"/>
      <c r="FL31" s="13"/>
      <c r="FM31" s="13"/>
    </row>
    <row r="32" spans="1:169" ht="15" thickBot="1">
      <c r="A32" s="20"/>
      <c r="B32" s="87"/>
      <c r="C32" s="20"/>
      <c r="D32" s="206"/>
      <c r="E32" s="206"/>
      <c r="F32" s="206"/>
      <c r="G32" s="206"/>
      <c r="H32" s="206"/>
      <c r="I32" s="7"/>
      <c r="J32" s="66"/>
      <c r="K32" s="66"/>
      <c r="L32" s="66"/>
      <c r="M32" s="66"/>
      <c r="N32" s="66"/>
      <c r="O32" s="66"/>
      <c r="P32" s="66"/>
      <c r="Q32" s="66"/>
      <c r="R32" s="11"/>
      <c r="S32" s="11"/>
      <c r="T32" s="11"/>
      <c r="U32" s="11"/>
      <c r="V32" s="11"/>
      <c r="W32" s="6"/>
      <c r="X32" s="6"/>
      <c r="AC32" s="66"/>
      <c r="AD32" s="66"/>
      <c r="AE32" s="66"/>
      <c r="AF32" s="66"/>
      <c r="AG32" s="66"/>
      <c r="AH32" s="66"/>
      <c r="AI32" s="17"/>
      <c r="AJ32" s="42"/>
      <c r="AK32" s="42"/>
      <c r="AL32" s="42"/>
      <c r="AM32" s="42"/>
      <c r="AN32" s="42"/>
      <c r="AO32" s="43"/>
      <c r="AP32" s="66"/>
      <c r="AQ32" s="66"/>
      <c r="AR32" s="66"/>
      <c r="AS32" s="66"/>
      <c r="AT32" s="66"/>
      <c r="AU32" s="66"/>
      <c r="AV32" s="66"/>
      <c r="AW32" s="66"/>
      <c r="AX32" s="66"/>
      <c r="AY32" s="66"/>
      <c r="AZ32" s="66"/>
      <c r="BA32" s="66"/>
      <c r="BB32" s="66"/>
      <c r="BC32" s="66"/>
      <c r="BD32" s="66"/>
      <c r="BE32" s="66"/>
      <c r="BF32" s="66"/>
      <c r="BG32" s="66"/>
      <c r="BH32" s="66"/>
      <c r="BI32" s="66"/>
      <c r="BJ32" s="66"/>
      <c r="BK32" s="66"/>
      <c r="BL32" s="66"/>
      <c r="BM32" s="66"/>
      <c r="BN32" s="66"/>
      <c r="BO32" s="66"/>
      <c r="BP32" s="66"/>
      <c r="BQ32" s="66"/>
      <c r="BR32" s="66"/>
      <c r="BS32" s="66"/>
      <c r="BT32" s="66"/>
      <c r="BU32" s="66"/>
      <c r="BV32" s="66"/>
      <c r="BW32" s="66"/>
      <c r="BX32" s="66"/>
      <c r="BY32" s="66"/>
      <c r="BZ32" s="66"/>
      <c r="CA32" s="13"/>
      <c r="CB32" s="19"/>
      <c r="CC32" s="21" t="s">
        <v>290</v>
      </c>
      <c r="CD32" s="21"/>
      <c r="CE32" s="21"/>
      <c r="CF32" s="21" t="s">
        <v>291</v>
      </c>
      <c r="CG32" s="21" t="s">
        <v>291</v>
      </c>
      <c r="CH32" s="66"/>
      <c r="CI32" s="28"/>
      <c r="CJ32" s="40"/>
      <c r="CK32" s="40"/>
      <c r="CL32" s="40"/>
      <c r="CM32" s="40"/>
      <c r="CN32" s="40"/>
      <c r="CO32" s="13"/>
      <c r="CP32" s="66"/>
      <c r="CQ32" s="66"/>
      <c r="CR32" s="66"/>
      <c r="CS32" s="66"/>
      <c r="CT32" s="66"/>
      <c r="CU32" s="66"/>
      <c r="CV32" s="13"/>
      <c r="CW32" s="59" t="s">
        <v>292</v>
      </c>
      <c r="CX32" s="40">
        <f t="shared" si="8"/>
        <v>0</v>
      </c>
      <c r="CY32" s="40">
        <f t="shared" si="8"/>
        <v>0</v>
      </c>
      <c r="CZ32" s="40">
        <f t="shared" si="8"/>
        <v>0</v>
      </c>
      <c r="DA32" s="40">
        <f t="shared" si="8"/>
        <v>0</v>
      </c>
      <c r="DB32" s="40">
        <f t="shared" si="8"/>
        <v>0</v>
      </c>
      <c r="DC32" s="13"/>
      <c r="DD32" s="13"/>
      <c r="DE32" s="13"/>
      <c r="DF32" s="13"/>
      <c r="DG32" s="13"/>
      <c r="DH32" s="13"/>
      <c r="DI32" s="13"/>
      <c r="DJ32" s="13"/>
      <c r="DK32" s="13"/>
      <c r="DL32" s="13"/>
      <c r="DM32" s="13"/>
      <c r="DN32" s="13"/>
      <c r="DO32" s="13"/>
      <c r="DP32" s="13"/>
      <c r="DQ32" s="13"/>
      <c r="DR32" s="13"/>
      <c r="DS32" s="13"/>
      <c r="DT32" s="13"/>
      <c r="DU32" s="13"/>
      <c r="DV32" s="13"/>
      <c r="DW32" s="13"/>
      <c r="DX32" s="13"/>
      <c r="DY32" s="13"/>
      <c r="DZ32" s="13"/>
      <c r="EA32" s="13"/>
      <c r="EB32" s="13"/>
      <c r="EC32" s="13"/>
      <c r="ED32" s="14"/>
      <c r="EE32" s="13"/>
      <c r="EF32" s="13"/>
      <c r="EG32" s="13"/>
      <c r="EH32" s="13"/>
      <c r="EI32" s="13"/>
      <c r="EJ32" s="13"/>
      <c r="EK32" s="13"/>
      <c r="EL32" s="13"/>
      <c r="EM32" s="13"/>
      <c r="EN32" s="13"/>
      <c r="EO32" s="13"/>
      <c r="EP32" s="13"/>
      <c r="EQ32" s="13"/>
      <c r="ER32" s="13"/>
      <c r="ES32" s="13"/>
      <c r="ET32" s="13"/>
      <c r="EU32" s="13"/>
      <c r="EV32" s="13"/>
      <c r="EW32" s="13"/>
      <c r="EX32" s="13"/>
      <c r="EY32" s="13"/>
      <c r="EZ32" s="13"/>
      <c r="FA32" s="13"/>
      <c r="FB32" s="13"/>
      <c r="FC32" s="13"/>
      <c r="FD32" s="13"/>
      <c r="FE32" s="13"/>
      <c r="FF32" s="13"/>
      <c r="FG32" s="13"/>
      <c r="FH32" s="13"/>
      <c r="FI32" s="13"/>
      <c r="FJ32" s="13"/>
      <c r="FK32" s="13"/>
      <c r="FL32" s="13"/>
      <c r="FM32" s="13"/>
    </row>
    <row r="33" spans="1:169" ht="14.25">
      <c r="A33" s="29" t="s">
        <v>293</v>
      </c>
      <c r="B33" s="87"/>
      <c r="C33" s="20"/>
      <c r="D33" s="383">
        <v>0</v>
      </c>
      <c r="E33" s="383">
        <v>0</v>
      </c>
      <c r="F33" s="383">
        <v>0.05</v>
      </c>
      <c r="G33" s="383">
        <f>F33</f>
        <v>0.05</v>
      </c>
      <c r="H33" s="383">
        <f>G33</f>
        <v>0.05</v>
      </c>
      <c r="J33" s="66"/>
      <c r="K33" s="66"/>
      <c r="L33" s="66"/>
      <c r="M33" s="66"/>
      <c r="N33" s="66"/>
      <c r="O33" s="66"/>
      <c r="P33" s="66"/>
      <c r="Q33" s="66"/>
      <c r="R33" s="11"/>
      <c r="S33" s="11"/>
      <c r="T33" s="11"/>
      <c r="U33" s="11"/>
      <c r="V33" s="11"/>
      <c r="W33" s="6"/>
      <c r="X33" s="6"/>
      <c r="AC33" s="66"/>
      <c r="AD33" s="66"/>
      <c r="AE33" s="66"/>
      <c r="AF33" s="66"/>
      <c r="AG33" s="66"/>
      <c r="AH33" s="66"/>
      <c r="AI33" s="18" t="s">
        <v>258</v>
      </c>
      <c r="AJ33" s="41">
        <f>AJ30+AJ174+AJ28+AJ11</f>
        <v>0</v>
      </c>
      <c r="AK33" s="41">
        <f>AK30+AK174+AK28+AK11</f>
        <v>0</v>
      </c>
      <c r="AL33" s="41">
        <f>AL30+AL174+AL28+AL11</f>
        <v>0</v>
      </c>
      <c r="AM33" s="41">
        <f>AM30+AM174+AM28+AM11</f>
        <v>0</v>
      </c>
      <c r="AN33" s="41">
        <f>AN30+AN174+AN28+AN11</f>
        <v>0</v>
      </c>
      <c r="AO33" s="57"/>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6"/>
      <c r="BY33" s="66"/>
      <c r="BZ33" s="66"/>
      <c r="CA33" s="13"/>
      <c r="CB33" s="17"/>
      <c r="CC33" s="68"/>
      <c r="CD33" s="68"/>
      <c r="CE33" s="68"/>
      <c r="CF33" s="68"/>
      <c r="CG33" s="68"/>
      <c r="CH33" s="66"/>
      <c r="CI33" s="37" t="s">
        <v>294</v>
      </c>
      <c r="CJ33" s="47">
        <f ca="1">CJ29-CJ31</f>
        <v>7.8989159764520994E-74</v>
      </c>
      <c r="CK33" s="47">
        <f ca="1">CK29-CK31</f>
        <v>8.0250950851884637E-74</v>
      </c>
      <c r="CL33" s="47">
        <f ca="1">CL29-CL31</f>
        <v>1.3560881412847515E-73</v>
      </c>
      <c r="CM33" s="47">
        <f ca="1">CM29-CM31</f>
        <v>2.1411412465171463E-73</v>
      </c>
      <c r="CN33" s="47">
        <f ca="1">CN29-CN31</f>
        <v>3.0000003780991543E-66</v>
      </c>
      <c r="CO33" s="13"/>
      <c r="CP33" s="66"/>
      <c r="CQ33" s="66"/>
      <c r="CR33" s="66"/>
      <c r="CS33" s="66"/>
      <c r="CT33" s="66"/>
      <c r="CU33" s="66"/>
      <c r="CV33" s="13"/>
      <c r="CW33" s="59" t="s">
        <v>295</v>
      </c>
      <c r="CX33" s="40">
        <f t="shared" si="8"/>
        <v>0</v>
      </c>
      <c r="CY33" s="40">
        <f t="shared" si="8"/>
        <v>0</v>
      </c>
      <c r="CZ33" s="40">
        <f t="shared" si="8"/>
        <v>0</v>
      </c>
      <c r="DA33" s="40">
        <f t="shared" si="8"/>
        <v>0</v>
      </c>
      <c r="DB33" s="40">
        <f t="shared" si="8"/>
        <v>0</v>
      </c>
      <c r="DC33" s="13"/>
      <c r="DD33" s="13"/>
      <c r="DE33" s="13"/>
      <c r="DF33" s="13"/>
      <c r="DG33" s="13"/>
      <c r="DH33" s="13"/>
      <c r="DI33" s="13"/>
      <c r="DJ33" s="13"/>
      <c r="DK33" s="13"/>
      <c r="DL33" s="13"/>
      <c r="DM33" s="13"/>
      <c r="DN33" s="13"/>
      <c r="DO33" s="13"/>
      <c r="DP33" s="13"/>
      <c r="DQ33" s="13"/>
      <c r="DR33" s="13"/>
      <c r="DS33" s="13"/>
      <c r="DT33" s="13"/>
      <c r="DU33" s="13"/>
      <c r="DV33" s="13"/>
      <c r="DW33" s="13"/>
      <c r="DX33" s="13"/>
      <c r="DY33" s="13"/>
      <c r="DZ33" s="13"/>
      <c r="EA33" s="13"/>
      <c r="EB33" s="13"/>
      <c r="EC33" s="13"/>
      <c r="ED33" s="13"/>
      <c r="EE33" s="13"/>
      <c r="EF33" s="13"/>
      <c r="EG33" s="13"/>
      <c r="EH33" s="13"/>
      <c r="EI33" s="13"/>
      <c r="EJ33" s="13"/>
      <c r="EK33" s="13"/>
      <c r="EL33" s="13"/>
      <c r="EM33" s="13"/>
      <c r="EN33" s="13"/>
      <c r="EO33" s="13"/>
      <c r="EP33" s="13"/>
      <c r="EQ33" s="13"/>
      <c r="ER33" s="13"/>
      <c r="ES33" s="13"/>
      <c r="ET33" s="13"/>
      <c r="EU33" s="13"/>
      <c r="EV33" s="13"/>
      <c r="EW33" s="13"/>
      <c r="EX33" s="13"/>
      <c r="EY33" s="13"/>
      <c r="EZ33" s="13"/>
      <c r="FA33" s="13"/>
      <c r="FB33" s="13"/>
      <c r="FC33" s="13"/>
      <c r="FD33" s="13"/>
      <c r="FE33" s="13"/>
      <c r="FF33" s="13"/>
      <c r="FG33" s="13"/>
      <c r="FH33" s="13"/>
      <c r="FI33" s="13"/>
      <c r="FJ33" s="13"/>
      <c r="FK33" s="13"/>
      <c r="FL33" s="13"/>
      <c r="FM33" s="13"/>
    </row>
    <row r="34" spans="1:169" ht="15" thickBot="1">
      <c r="A34" s="19"/>
      <c r="B34" s="196"/>
      <c r="C34" s="19"/>
      <c r="D34" s="19"/>
      <c r="E34" s="19"/>
      <c r="F34" s="19"/>
      <c r="G34" s="19"/>
      <c r="H34" s="19"/>
      <c r="J34" s="66"/>
      <c r="K34" s="66"/>
      <c r="L34" s="66"/>
      <c r="M34" s="66"/>
      <c r="N34" s="66"/>
      <c r="O34" s="66"/>
      <c r="P34" s="66"/>
      <c r="Q34" s="66"/>
      <c r="R34" s="11"/>
      <c r="S34" s="11"/>
      <c r="T34" s="11"/>
      <c r="U34" s="11"/>
      <c r="V34" s="11"/>
      <c r="W34" s="6"/>
      <c r="X34" s="6"/>
      <c r="AC34" s="66"/>
      <c r="AD34" s="66"/>
      <c r="AE34" s="66"/>
      <c r="AF34" s="66"/>
      <c r="AG34" s="66"/>
      <c r="AH34" s="66"/>
      <c r="AI34" s="19"/>
      <c r="AJ34" s="19"/>
      <c r="AK34" s="19"/>
      <c r="AL34" s="19"/>
      <c r="AM34" s="19"/>
      <c r="AN34" s="19"/>
      <c r="AO34" s="13"/>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66"/>
      <c r="BY34" s="66"/>
      <c r="BZ34" s="66"/>
      <c r="CA34" s="13"/>
      <c r="CB34" s="29" t="s">
        <v>296</v>
      </c>
      <c r="CC34" s="40">
        <f>FINANCIAMENTO!E17</f>
        <v>0</v>
      </c>
      <c r="CD34" s="40">
        <f>FINANCIAMENTO!F17</f>
        <v>0</v>
      </c>
      <c r="CE34" s="40">
        <f t="shared" ref="CE34:CE50" si="9">CC34+CD34</f>
        <v>0</v>
      </c>
      <c r="CF34" s="40">
        <f>FINANCIAMENTO!D17</f>
        <v>0</v>
      </c>
      <c r="CG34" s="40">
        <f>FINANCIAMENTO!G17</f>
        <v>0</v>
      </c>
      <c r="CH34" s="66"/>
      <c r="CI34" s="28"/>
      <c r="CJ34" s="40"/>
      <c r="CK34" s="40"/>
      <c r="CL34" s="40"/>
      <c r="CM34" s="40"/>
      <c r="CN34" s="40"/>
      <c r="CO34" s="13"/>
      <c r="CP34" s="66"/>
      <c r="CQ34" s="66"/>
      <c r="CR34" s="66"/>
      <c r="CS34" s="66"/>
      <c r="CT34" s="66"/>
      <c r="CU34" s="66"/>
      <c r="CV34" s="13"/>
      <c r="CW34" s="59" t="s">
        <v>297</v>
      </c>
      <c r="CX34" s="40">
        <f t="shared" si="8"/>
        <v>0</v>
      </c>
      <c r="CY34" s="40">
        <f t="shared" si="8"/>
        <v>0</v>
      </c>
      <c r="CZ34" s="40">
        <f t="shared" si="8"/>
        <v>0</v>
      </c>
      <c r="DA34" s="40">
        <f t="shared" si="8"/>
        <v>0</v>
      </c>
      <c r="DB34" s="40">
        <f t="shared" si="8"/>
        <v>0</v>
      </c>
      <c r="DC34" s="13"/>
      <c r="DD34" s="13"/>
      <c r="DE34" s="13"/>
      <c r="DF34" s="13"/>
      <c r="DG34" s="13"/>
      <c r="DH34" s="13"/>
      <c r="DI34" s="13"/>
      <c r="DJ34" s="13"/>
      <c r="DK34" s="13"/>
      <c r="DL34" s="13"/>
      <c r="DM34" s="13"/>
      <c r="DN34" s="13"/>
      <c r="DO34" s="13"/>
      <c r="DP34" s="13"/>
      <c r="DQ34" s="13"/>
      <c r="DR34" s="13"/>
      <c r="DS34" s="13"/>
      <c r="DT34" s="13"/>
      <c r="DU34" s="13"/>
      <c r="DV34" s="13"/>
      <c r="DW34" s="13"/>
      <c r="DX34" s="13"/>
      <c r="DY34" s="13"/>
      <c r="DZ34" s="13"/>
      <c r="EA34" s="13"/>
      <c r="EB34" s="13"/>
      <c r="EC34" s="13"/>
      <c r="ED34" s="14" t="s">
        <v>298</v>
      </c>
      <c r="EE34" s="13"/>
      <c r="EF34" s="13"/>
      <c r="EG34" s="13"/>
      <c r="EH34" s="13"/>
      <c r="EI34" s="13"/>
      <c r="EJ34" s="13"/>
      <c r="EK34" s="13"/>
      <c r="EL34" s="13"/>
      <c r="EM34" s="13"/>
      <c r="EN34" s="13"/>
      <c r="EO34" s="13"/>
      <c r="EP34" s="13"/>
      <c r="EQ34" s="13"/>
      <c r="ER34" s="13"/>
      <c r="ES34" s="13"/>
      <c r="ET34" s="13"/>
      <c r="EU34" s="13"/>
      <c r="EV34" s="13"/>
      <c r="EW34" s="13"/>
      <c r="EX34" s="13"/>
      <c r="EY34" s="13"/>
      <c r="EZ34" s="13"/>
      <c r="FA34" s="13"/>
      <c r="FB34" s="13"/>
      <c r="FC34" s="13"/>
      <c r="FD34" s="13"/>
      <c r="FE34" s="13"/>
      <c r="FF34" s="13"/>
      <c r="FG34" s="13"/>
      <c r="FH34" s="13"/>
      <c r="FI34" s="13"/>
      <c r="FJ34" s="13"/>
      <c r="FK34" s="13"/>
      <c r="FL34" s="13"/>
      <c r="FM34" s="13"/>
    </row>
    <row r="35" spans="1:169" ht="14.25">
      <c r="I35" s="7"/>
      <c r="J35" s="66"/>
      <c r="K35" s="66"/>
      <c r="L35" s="66"/>
      <c r="M35" s="66"/>
      <c r="N35" s="66"/>
      <c r="O35" s="66"/>
      <c r="P35" s="66"/>
      <c r="Q35" s="66"/>
      <c r="R35" s="11"/>
      <c r="S35" s="11"/>
      <c r="T35" s="11"/>
      <c r="U35" s="11"/>
      <c r="V35" s="11"/>
      <c r="AC35" s="66"/>
      <c r="AD35" s="66"/>
      <c r="AE35" s="66"/>
      <c r="AF35" s="66"/>
      <c r="AG35" s="66"/>
      <c r="AH35" s="66"/>
      <c r="AI35" s="13"/>
      <c r="AJ35" s="66"/>
      <c r="AK35" s="66"/>
      <c r="AL35" s="66"/>
      <c r="AM35" s="66"/>
      <c r="AN35" s="66"/>
      <c r="AO35" s="66"/>
      <c r="AP35" s="66"/>
      <c r="AQ35" s="66"/>
      <c r="AR35" s="66"/>
      <c r="AS35" s="66"/>
      <c r="AT35" s="66"/>
      <c r="AU35" s="66"/>
      <c r="AV35" s="66"/>
      <c r="AW35" s="66"/>
      <c r="AX35" s="66"/>
      <c r="AY35" s="66"/>
      <c r="AZ35" s="66"/>
      <c r="BA35" s="66"/>
      <c r="BB35" s="66"/>
      <c r="BC35" s="66"/>
      <c r="BD35" s="66"/>
      <c r="BE35" s="66"/>
      <c r="BF35" s="66"/>
      <c r="BG35" s="66"/>
      <c r="BH35" s="66"/>
      <c r="BI35" s="66"/>
      <c r="BJ35" s="66"/>
      <c r="BK35" s="66"/>
      <c r="BL35" s="66"/>
      <c r="BM35" s="66"/>
      <c r="BN35" s="66"/>
      <c r="BO35" s="66"/>
      <c r="BP35" s="66"/>
      <c r="BQ35" s="66"/>
      <c r="BR35" s="66"/>
      <c r="BS35" s="66"/>
      <c r="BT35" s="66"/>
      <c r="BU35" s="66"/>
      <c r="BV35" s="66"/>
      <c r="BW35" s="66"/>
      <c r="BX35" s="66"/>
      <c r="BY35" s="66"/>
      <c r="BZ35" s="66"/>
      <c r="CA35" s="13"/>
      <c r="CB35" s="29" t="s">
        <v>299</v>
      </c>
      <c r="CC35" s="40">
        <f>FINANCIAMENTO!E18</f>
        <v>0</v>
      </c>
      <c r="CD35" s="40">
        <f>FINANCIAMENTO!F18</f>
        <v>0</v>
      </c>
      <c r="CE35" s="40">
        <f t="shared" si="9"/>
        <v>0</v>
      </c>
      <c r="CF35" s="40">
        <f>FINANCIAMENTO!D18</f>
        <v>0</v>
      </c>
      <c r="CG35" s="40">
        <f>FINANCIAMENTO!G18</f>
        <v>0</v>
      </c>
      <c r="CH35" s="30"/>
      <c r="CI35" s="38" t="s">
        <v>300</v>
      </c>
      <c r="CJ35" s="48">
        <f ca="1">'DEM. RESULTADOS'!D30</f>
        <v>3.1279707266750315E-74</v>
      </c>
      <c r="CK35" s="48">
        <f ca="1">'DEM. RESULTADOS'!E30</f>
        <v>3.177937653734632E-74</v>
      </c>
      <c r="CL35" s="48">
        <f ca="1">'DEM. RESULTADOS'!F30</f>
        <v>5.3701090394876162E-74</v>
      </c>
      <c r="CM35" s="48">
        <f ca="1">'DEM. RESULTADOS'!G30</f>
        <v>8.4789193362079003E-74</v>
      </c>
      <c r="CN35" s="48">
        <f ca="1">'DEM. RESULTADOS'!H30</f>
        <v>1.1880001497272652E-66</v>
      </c>
      <c r="CO35" s="13"/>
      <c r="CP35" s="66"/>
      <c r="CQ35" s="66"/>
      <c r="CR35" s="66"/>
      <c r="CS35" s="66"/>
      <c r="CT35" s="66"/>
      <c r="CU35" s="66"/>
      <c r="CV35" s="13"/>
      <c r="CW35" s="59" t="s">
        <v>301</v>
      </c>
      <c r="CX35" s="40">
        <f>M84</f>
        <v>0</v>
      </c>
      <c r="CY35" s="40">
        <f>N84</f>
        <v>0</v>
      </c>
      <c r="CZ35" s="40">
        <f>O84</f>
        <v>0</v>
      </c>
      <c r="DA35" s="40">
        <f>P84</f>
        <v>0</v>
      </c>
      <c r="DB35" s="40">
        <f>Q84</f>
        <v>0</v>
      </c>
      <c r="DC35" s="13"/>
      <c r="DD35" s="13"/>
      <c r="DE35" s="13"/>
      <c r="DF35" s="13"/>
      <c r="DG35" s="13"/>
      <c r="DH35" s="13"/>
      <c r="DI35" s="13"/>
      <c r="DJ35" s="13"/>
      <c r="DK35" s="13"/>
      <c r="DL35" s="13"/>
      <c r="DM35" s="13"/>
      <c r="DN35" s="13"/>
      <c r="DO35" s="13"/>
      <c r="DP35" s="13"/>
      <c r="DQ35" s="13"/>
      <c r="DR35" s="13"/>
      <c r="DS35" s="13"/>
      <c r="DT35" s="13"/>
      <c r="DU35" s="13"/>
      <c r="DV35" s="13"/>
      <c r="DW35" s="13"/>
      <c r="DX35" s="13"/>
      <c r="DY35" s="13"/>
      <c r="DZ35" s="13"/>
      <c r="EA35" s="13"/>
      <c r="EB35" s="13"/>
      <c r="EC35" s="13"/>
      <c r="ED35" s="13"/>
      <c r="EE35" s="13"/>
      <c r="EF35" s="13"/>
      <c r="EG35" s="13"/>
      <c r="EH35" s="13"/>
      <c r="EI35" s="13"/>
      <c r="EJ35" s="13"/>
      <c r="EK35" s="13"/>
      <c r="EL35" s="13"/>
      <c r="EM35" s="13"/>
      <c r="EN35" s="13"/>
      <c r="EO35" s="13"/>
      <c r="EP35" s="13"/>
      <c r="EQ35" s="13"/>
      <c r="ER35" s="13"/>
      <c r="ES35" s="13"/>
      <c r="ET35" s="13"/>
      <c r="EU35" s="13"/>
      <c r="EV35" s="13"/>
      <c r="EW35" s="13"/>
      <c r="EX35" s="13"/>
      <c r="EY35" s="13"/>
      <c r="EZ35" s="13"/>
      <c r="FA35" s="13"/>
      <c r="FB35" s="13"/>
      <c r="FC35" s="13"/>
      <c r="FD35" s="13"/>
      <c r="FE35" s="13"/>
      <c r="FF35" s="13"/>
      <c r="FG35" s="13"/>
      <c r="FH35" s="13"/>
      <c r="FI35" s="13"/>
      <c r="FJ35" s="13"/>
      <c r="FK35" s="13"/>
      <c r="FL35" s="13"/>
      <c r="FM35" s="13"/>
    </row>
    <row r="36" spans="1:169" ht="17.25" thickBot="1">
      <c r="I36" s="7"/>
      <c r="J36" s="66"/>
      <c r="K36" s="66"/>
      <c r="L36" s="66"/>
      <c r="M36" s="66"/>
      <c r="N36" s="66"/>
      <c r="O36" s="66"/>
      <c r="P36" s="66"/>
      <c r="Q36" s="66"/>
      <c r="R36" s="11"/>
      <c r="S36" s="11"/>
      <c r="T36" s="11"/>
      <c r="U36" s="11"/>
      <c r="V36" s="11"/>
      <c r="AC36" s="66"/>
      <c r="AD36" s="66"/>
      <c r="AE36" s="66"/>
      <c r="AF36" s="66"/>
      <c r="AG36" s="66"/>
      <c r="AH36" s="66"/>
      <c r="AI36"/>
      <c r="AJ36"/>
      <c r="AK36"/>
      <c r="AL36"/>
      <c r="AM36"/>
      <c r="AN36"/>
      <c r="AO36" s="55"/>
      <c r="AP36" s="66"/>
      <c r="AQ36" s="66"/>
      <c r="AR36" s="66"/>
      <c r="AS36" s="66"/>
      <c r="AT36" s="66"/>
      <c r="AU36" s="66"/>
      <c r="AV36" s="66"/>
      <c r="AW36" s="66"/>
      <c r="AX36" s="66"/>
      <c r="AY36" s="66"/>
      <c r="AZ36" s="66"/>
      <c r="BA36" s="66"/>
      <c r="BB36" s="66"/>
      <c r="BC36" s="66"/>
      <c r="BD36" s="66"/>
      <c r="BE36" s="66"/>
      <c r="BF36" s="66"/>
      <c r="BG36" s="66"/>
      <c r="BH36" s="66"/>
      <c r="BI36" s="66"/>
      <c r="BJ36" s="66"/>
      <c r="BK36" s="66"/>
      <c r="BL36" s="66"/>
      <c r="BM36" s="66"/>
      <c r="BN36" s="66"/>
      <c r="BO36" s="66"/>
      <c r="BP36" s="66"/>
      <c r="BQ36" s="66"/>
      <c r="BR36" s="66"/>
      <c r="BS36" s="66"/>
      <c r="BT36" s="66"/>
      <c r="BU36" s="66"/>
      <c r="BV36" s="66"/>
      <c r="BW36" s="66"/>
      <c r="BX36" s="66"/>
      <c r="BY36" s="66"/>
      <c r="BZ36" s="66"/>
      <c r="CA36" s="13"/>
      <c r="CB36" s="29" t="s">
        <v>302</v>
      </c>
      <c r="CC36" s="40">
        <f>FINANCIAMENTO!E19</f>
        <v>0</v>
      </c>
      <c r="CD36" s="40">
        <f>FINANCIAMENTO!F19</f>
        <v>0</v>
      </c>
      <c r="CE36" s="40">
        <f t="shared" si="9"/>
        <v>0</v>
      </c>
      <c r="CF36" s="40">
        <f>FINANCIAMENTO!D19</f>
        <v>0</v>
      </c>
      <c r="CG36" s="40">
        <f>FINANCIAMENTO!G19</f>
        <v>0</v>
      </c>
      <c r="CH36" s="31"/>
      <c r="CI36" s="28"/>
      <c r="CJ36" s="40"/>
      <c r="CK36" s="40"/>
      <c r="CL36" s="40"/>
      <c r="CM36" s="40"/>
      <c r="CN36" s="40"/>
      <c r="CO36" s="13"/>
      <c r="CP36" s="66"/>
      <c r="CQ36" s="66"/>
      <c r="CR36" s="66"/>
      <c r="CS36" s="66"/>
      <c r="CT36" s="66"/>
      <c r="CU36" s="66"/>
      <c r="CV36" s="13"/>
      <c r="CW36" s="67"/>
      <c r="CX36" s="40"/>
      <c r="CY36" s="40"/>
      <c r="CZ36" s="40"/>
      <c r="DA36" s="40"/>
      <c r="DB36" s="40"/>
      <c r="DC36" s="13"/>
      <c r="DD36" s="13"/>
      <c r="DE36" s="13"/>
      <c r="DF36" s="13"/>
      <c r="DG36" s="13"/>
      <c r="DH36" s="13"/>
      <c r="DI36" s="13"/>
      <c r="DJ36" s="13"/>
      <c r="DK36" s="13"/>
      <c r="DL36" s="13"/>
      <c r="DM36" s="13"/>
      <c r="DN36" s="13"/>
      <c r="DO36" s="13"/>
      <c r="DP36" s="13"/>
      <c r="DQ36" s="13"/>
      <c r="DR36" s="13"/>
      <c r="DS36" s="13"/>
      <c r="DT36" s="13"/>
      <c r="DU36" s="13"/>
      <c r="DV36" s="13"/>
      <c r="DW36" s="13"/>
      <c r="DX36" s="13"/>
      <c r="DY36" s="13"/>
      <c r="DZ36" s="13"/>
      <c r="EA36" s="13"/>
      <c r="EB36" s="13"/>
      <c r="EC36" s="13"/>
      <c r="ED36" s="13"/>
      <c r="EE36" s="13"/>
      <c r="EF36" s="13"/>
      <c r="EG36" s="13"/>
      <c r="EH36" s="13"/>
      <c r="EI36" s="13"/>
      <c r="EJ36" s="13"/>
      <c r="EK36" s="13"/>
      <c r="EL36" s="13"/>
      <c r="EM36" s="13"/>
      <c r="EN36" s="13"/>
      <c r="EO36" s="13"/>
      <c r="EP36" s="13"/>
      <c r="EQ36" s="13"/>
      <c r="ER36" s="13"/>
      <c r="ES36" s="13"/>
      <c r="ET36" s="13"/>
      <c r="EU36" s="13"/>
      <c r="EV36" s="13"/>
      <c r="EW36" s="13"/>
      <c r="EX36" s="13"/>
      <c r="EY36" s="13"/>
      <c r="EZ36" s="13"/>
      <c r="FA36" s="13"/>
      <c r="FB36" s="13"/>
      <c r="FC36" s="13"/>
      <c r="FD36" s="13"/>
      <c r="FE36" s="13"/>
      <c r="FF36" s="13"/>
      <c r="FG36" s="13"/>
      <c r="FH36" s="13"/>
      <c r="FI36" s="13"/>
      <c r="FJ36" s="13"/>
      <c r="FK36" s="13"/>
      <c r="FL36" s="13"/>
      <c r="FM36" s="13"/>
    </row>
    <row r="37" spans="1:169" ht="14.1" customHeight="1">
      <c r="I37" s="7"/>
      <c r="J37" s="66"/>
      <c r="K37" s="66"/>
      <c r="L37" s="66"/>
      <c r="M37" s="66"/>
      <c r="N37" s="66"/>
      <c r="O37" s="66"/>
      <c r="P37" s="66"/>
      <c r="Q37" s="66"/>
      <c r="R37" s="11"/>
      <c r="S37" s="11"/>
      <c r="T37" s="11"/>
      <c r="U37" s="11"/>
      <c r="V37" s="11"/>
      <c r="W37" s="1"/>
      <c r="X37" s="1"/>
      <c r="AC37" s="66"/>
      <c r="AD37" s="66"/>
      <c r="AE37" s="66"/>
      <c r="AF37" s="66"/>
      <c r="AG37" s="66"/>
      <c r="AH37" s="66"/>
      <c r="AI37"/>
      <c r="AJ37"/>
      <c r="AK37"/>
      <c r="AL37"/>
      <c r="AM37"/>
      <c r="AN37"/>
      <c r="AO37" s="13"/>
      <c r="AP37" s="66"/>
      <c r="AQ37" s="66"/>
      <c r="AR37" s="66"/>
      <c r="AS37" s="66"/>
      <c r="AT37" s="66"/>
      <c r="AU37" s="66"/>
      <c r="AV37" s="66"/>
      <c r="AW37" s="66"/>
      <c r="AX37" s="66"/>
      <c r="AY37" s="66"/>
      <c r="AZ37" s="66"/>
      <c r="BA37" s="66"/>
      <c r="BB37" s="66"/>
      <c r="BC37" s="66"/>
      <c r="BD37" s="66"/>
      <c r="BE37" s="66"/>
      <c r="BF37" s="66"/>
      <c r="BG37" s="66"/>
      <c r="BH37" s="66"/>
      <c r="BI37" s="66"/>
      <c r="BJ37" s="66"/>
      <c r="BK37" s="66"/>
      <c r="BL37" s="66"/>
      <c r="BM37" s="66"/>
      <c r="BN37" s="66"/>
      <c r="BO37" s="66"/>
      <c r="BP37" s="66"/>
      <c r="BQ37" s="66"/>
      <c r="BR37" s="66"/>
      <c r="BS37" s="66"/>
      <c r="BT37" s="66"/>
      <c r="BU37" s="66"/>
      <c r="BV37" s="66"/>
      <c r="BW37" s="66"/>
      <c r="BX37" s="66"/>
      <c r="BY37" s="66"/>
      <c r="BZ37" s="66"/>
      <c r="CA37" s="13"/>
      <c r="CB37" s="29" t="s">
        <v>303</v>
      </c>
      <c r="CC37" s="40">
        <f>FINANCIAMENTO!E20</f>
        <v>0</v>
      </c>
      <c r="CD37" s="40">
        <f>FINANCIAMENTO!F20</f>
        <v>0</v>
      </c>
      <c r="CE37" s="40">
        <f t="shared" si="9"/>
        <v>0</v>
      </c>
      <c r="CF37" s="40">
        <f>FINANCIAMENTO!D20</f>
        <v>0</v>
      </c>
      <c r="CG37" s="40">
        <f>FINANCIAMENTO!G20</f>
        <v>0</v>
      </c>
      <c r="CH37" s="31"/>
      <c r="CI37" s="23"/>
      <c r="CJ37" s="42"/>
      <c r="CK37" s="42"/>
      <c r="CL37" s="42"/>
      <c r="CM37" s="42"/>
      <c r="CN37" s="42"/>
      <c r="CO37" s="13"/>
      <c r="CP37" s="66"/>
      <c r="CQ37" s="66"/>
      <c r="CR37" s="66"/>
      <c r="CS37" s="66"/>
      <c r="CT37" s="66"/>
      <c r="CU37" s="66"/>
      <c r="CV37" s="13"/>
      <c r="CW37" s="63" t="s">
        <v>304</v>
      </c>
      <c r="CX37" s="60">
        <f>SUM(CX31:CX36)</f>
        <v>0</v>
      </c>
      <c r="CY37" s="60">
        <f>SUM(CY31:CY36)</f>
        <v>0</v>
      </c>
      <c r="CZ37" s="60">
        <f>SUM(CZ31:CZ36)</f>
        <v>0</v>
      </c>
      <c r="DA37" s="60">
        <f>SUM(DA31:DA36)</f>
        <v>0</v>
      </c>
      <c r="DB37" s="64">
        <f>SUM(DB31:DB36)</f>
        <v>0</v>
      </c>
      <c r="DC37" s="13"/>
      <c r="DD37" s="13"/>
      <c r="DE37" s="13"/>
      <c r="DF37" s="13"/>
      <c r="DG37" s="13"/>
      <c r="DH37" s="13"/>
      <c r="DI37" s="13"/>
      <c r="DJ37" s="13"/>
      <c r="DK37" s="13"/>
      <c r="DL37" s="13"/>
      <c r="DM37" s="13"/>
      <c r="DN37" s="13"/>
      <c r="DO37" s="13"/>
      <c r="DP37" s="13"/>
      <c r="DQ37" s="13"/>
      <c r="DR37" s="13"/>
      <c r="DS37" s="13"/>
      <c r="DT37" s="13"/>
      <c r="DU37" s="13"/>
      <c r="DV37" s="13"/>
      <c r="DW37" s="13"/>
      <c r="DX37" s="13"/>
      <c r="DY37" s="13"/>
      <c r="DZ37" s="13"/>
      <c r="EA37" s="13"/>
      <c r="EB37" s="13"/>
      <c r="EC37" s="13"/>
      <c r="ED37" s="13"/>
      <c r="EE37" s="13"/>
      <c r="EF37" s="13"/>
      <c r="EG37" s="13"/>
      <c r="EH37" s="13"/>
      <c r="EI37" s="13"/>
      <c r="EJ37" s="13"/>
      <c r="EK37" s="13"/>
      <c r="EL37" s="13"/>
      <c r="EM37" s="13"/>
      <c r="EN37" s="13"/>
      <c r="EO37" s="13"/>
      <c r="EP37" s="13"/>
      <c r="EQ37" s="13"/>
      <c r="ER37" s="13"/>
      <c r="ES37" s="13"/>
      <c r="ET37" s="13"/>
      <c r="EU37" s="13"/>
      <c r="EV37" s="13"/>
      <c r="EW37" s="13"/>
      <c r="EX37" s="13"/>
      <c r="EY37" s="13"/>
      <c r="EZ37" s="13"/>
      <c r="FA37" s="13"/>
      <c r="FB37" s="13"/>
      <c r="FC37" s="13"/>
      <c r="FD37" s="13"/>
      <c r="FE37" s="13"/>
      <c r="FF37" s="13"/>
      <c r="FG37" s="13"/>
      <c r="FH37" s="13"/>
      <c r="FI37" s="13"/>
      <c r="FJ37" s="13"/>
      <c r="FK37" s="13"/>
      <c r="FL37" s="13"/>
      <c r="FM37" s="13"/>
    </row>
    <row r="38" spans="1:169" ht="14.1" customHeight="1">
      <c r="I38" s="7"/>
      <c r="J38" s="66"/>
      <c r="K38" s="66"/>
      <c r="L38" s="66"/>
      <c r="M38" s="66"/>
      <c r="N38" s="66"/>
      <c r="O38" s="66"/>
      <c r="P38" s="66"/>
      <c r="Q38" s="66"/>
      <c r="R38" s="11"/>
      <c r="S38" s="11"/>
      <c r="T38" s="11"/>
      <c r="U38" s="11"/>
      <c r="V38" s="11"/>
      <c r="W38" s="1"/>
      <c r="X38" s="1"/>
      <c r="AC38" s="66"/>
      <c r="AD38" s="66"/>
      <c r="AE38" s="66"/>
      <c r="AF38" s="66"/>
      <c r="AG38" s="66"/>
      <c r="AH38" s="66"/>
      <c r="AI38"/>
      <c r="AJ38"/>
      <c r="AK38"/>
      <c r="AL38"/>
      <c r="AM38"/>
      <c r="AN38"/>
      <c r="AO38" s="56"/>
      <c r="AP38" s="66"/>
      <c r="AQ38" s="66"/>
      <c r="AR38" s="66"/>
      <c r="AS38" s="66"/>
      <c r="AT38" s="66"/>
      <c r="AU38" s="66"/>
      <c r="AV38" s="66"/>
      <c r="AW38" s="66"/>
      <c r="AX38" s="66"/>
      <c r="AY38" s="66"/>
      <c r="AZ38" s="66"/>
      <c r="BA38" s="66"/>
      <c r="BB38" s="66"/>
      <c r="BC38" s="66"/>
      <c r="BD38" s="66"/>
      <c r="BE38" s="66"/>
      <c r="BF38" s="66"/>
      <c r="BG38" s="66"/>
      <c r="BH38" s="66"/>
      <c r="BI38" s="66"/>
      <c r="BJ38" s="66"/>
      <c r="BK38" s="66"/>
      <c r="BL38" s="66"/>
      <c r="BM38" s="66"/>
      <c r="BN38" s="66"/>
      <c r="BO38" s="66"/>
      <c r="BP38" s="66"/>
      <c r="BQ38" s="66"/>
      <c r="BR38" s="66"/>
      <c r="BS38" s="66"/>
      <c r="BT38" s="66"/>
      <c r="BU38" s="66"/>
      <c r="BV38" s="66"/>
      <c r="BW38" s="66"/>
      <c r="BX38" s="66"/>
      <c r="BY38" s="66"/>
      <c r="BZ38" s="66"/>
      <c r="CA38" s="13"/>
      <c r="CB38" s="29" t="s">
        <v>305</v>
      </c>
      <c r="CC38" s="40">
        <f>FINANCIAMENTO!E21</f>
        <v>0</v>
      </c>
      <c r="CD38" s="40">
        <f>FINANCIAMENTO!F21</f>
        <v>0</v>
      </c>
      <c r="CE38" s="40">
        <f t="shared" si="9"/>
        <v>0</v>
      </c>
      <c r="CF38" s="40">
        <f>FINANCIAMENTO!D21</f>
        <v>0</v>
      </c>
      <c r="CG38" s="40">
        <f>FINANCIAMENTO!G21</f>
        <v>0</v>
      </c>
      <c r="CH38" s="31"/>
      <c r="CI38" s="36" t="s">
        <v>306</v>
      </c>
      <c r="CJ38" s="44">
        <f ca="1">CJ33-CJ35</f>
        <v>4.7709452497770679E-74</v>
      </c>
      <c r="CK38" s="44">
        <f ca="1">CK33-CK35</f>
        <v>4.8471574314538314E-74</v>
      </c>
      <c r="CL38" s="44">
        <f ca="1">CL33-CL35</f>
        <v>8.1907723733598986E-74</v>
      </c>
      <c r="CM38" s="44">
        <f ca="1">CM33-CM35</f>
        <v>1.2932493128963563E-73</v>
      </c>
      <c r="CN38" s="44">
        <f ca="1">CN33-CN35</f>
        <v>1.8120002283718891E-66</v>
      </c>
      <c r="CO38" s="13"/>
      <c r="CP38" s="66"/>
      <c r="CQ38" s="66"/>
      <c r="CR38" s="66"/>
      <c r="CS38" s="66"/>
      <c r="CT38" s="66"/>
      <c r="CU38" s="66"/>
      <c r="CV38" s="13"/>
      <c r="CW38" s="67"/>
      <c r="CX38" s="40"/>
      <c r="CY38" s="40"/>
      <c r="CZ38" s="40"/>
      <c r="DA38" s="40"/>
      <c r="DB38" s="40"/>
      <c r="DC38" s="13"/>
      <c r="DD38" s="13"/>
      <c r="DE38" s="13"/>
      <c r="DF38" s="13"/>
      <c r="DG38" s="13"/>
      <c r="DH38" s="13"/>
      <c r="DI38" s="13"/>
      <c r="DJ38" s="13"/>
      <c r="DK38" s="13"/>
      <c r="DL38" s="13"/>
      <c r="DM38" s="13"/>
      <c r="DN38" s="13"/>
      <c r="DO38" s="13"/>
      <c r="DP38" s="13"/>
      <c r="DQ38" s="13"/>
      <c r="DR38" s="13"/>
      <c r="DS38" s="13"/>
      <c r="DT38" s="13"/>
      <c r="DU38" s="13"/>
      <c r="DV38" s="13"/>
      <c r="DW38" s="13"/>
      <c r="DX38" s="13"/>
      <c r="DY38" s="13"/>
      <c r="DZ38" s="13"/>
      <c r="EA38" s="13"/>
      <c r="EB38" s="13"/>
      <c r="EC38" s="13"/>
      <c r="ED38" s="13"/>
      <c r="EE38" s="13"/>
      <c r="EF38" s="13"/>
      <c r="EG38" s="13"/>
      <c r="EH38" s="13"/>
      <c r="EI38" s="13"/>
      <c r="EJ38" s="13"/>
      <c r="EK38" s="13"/>
      <c r="EL38" s="13"/>
      <c r="EM38" s="13"/>
      <c r="EN38" s="13"/>
      <c r="EO38" s="13"/>
      <c r="EP38" s="13"/>
      <c r="EQ38" s="13"/>
      <c r="ER38" s="13"/>
      <c r="ES38" s="13"/>
      <c r="ET38" s="13"/>
      <c r="EU38" s="13"/>
      <c r="EV38" s="13"/>
      <c r="EW38" s="13"/>
      <c r="EX38" s="13"/>
      <c r="EY38" s="13"/>
      <c r="EZ38" s="13"/>
      <c r="FA38" s="13"/>
      <c r="FB38" s="13"/>
      <c r="FC38" s="13"/>
      <c r="FD38" s="13"/>
      <c r="FE38" s="13"/>
      <c r="FF38" s="13"/>
      <c r="FG38" s="13"/>
      <c r="FH38" s="13"/>
      <c r="FI38" s="13"/>
      <c r="FJ38" s="13"/>
      <c r="FK38" s="13"/>
      <c r="FL38" s="13"/>
      <c r="FM38" s="13"/>
    </row>
    <row r="39" spans="1:169" ht="14.1" customHeight="1" thickBot="1">
      <c r="J39" s="66"/>
      <c r="K39" s="66"/>
      <c r="L39" s="66"/>
      <c r="M39" s="66"/>
      <c r="N39" s="66"/>
      <c r="O39" s="66"/>
      <c r="P39" s="66"/>
      <c r="Q39" s="66"/>
      <c r="R39" s="11"/>
      <c r="S39" s="11"/>
      <c r="T39" s="11"/>
      <c r="U39" s="11"/>
      <c r="V39" s="11"/>
      <c r="AC39" s="66"/>
      <c r="AD39" s="66"/>
      <c r="AE39" s="66"/>
      <c r="AF39" s="66"/>
      <c r="AG39" s="66"/>
      <c r="AH39" s="66"/>
      <c r="AI39"/>
      <c r="AJ39"/>
      <c r="AK39"/>
      <c r="AL39"/>
      <c r="AM39"/>
      <c r="AN39"/>
      <c r="AO39" s="13"/>
      <c r="AP39" s="66"/>
      <c r="AQ39" s="66"/>
      <c r="AR39" s="66"/>
      <c r="AS39" s="66"/>
      <c r="AT39" s="66"/>
      <c r="AU39" s="66"/>
      <c r="AV39" s="66"/>
      <c r="AW39" s="66"/>
      <c r="AX39" s="66"/>
      <c r="AY39" s="66"/>
      <c r="AZ39" s="66"/>
      <c r="BA39" s="66"/>
      <c r="BB39" s="66"/>
      <c r="BC39" s="66"/>
      <c r="BD39" s="66"/>
      <c r="BE39" s="66"/>
      <c r="BF39" s="66"/>
      <c r="BG39" s="66"/>
      <c r="BH39" s="66"/>
      <c r="BI39" s="66"/>
      <c r="BJ39" s="66"/>
      <c r="BK39" s="66"/>
      <c r="BL39" s="66"/>
      <c r="BM39" s="66"/>
      <c r="BN39" s="66"/>
      <c r="BO39" s="66"/>
      <c r="BP39" s="66"/>
      <c r="BQ39" s="66"/>
      <c r="BR39" s="66"/>
      <c r="BS39" s="66"/>
      <c r="BT39" s="66"/>
      <c r="BU39" s="66"/>
      <c r="BV39" s="66"/>
      <c r="BW39" s="66"/>
      <c r="BX39" s="66"/>
      <c r="BY39" s="66"/>
      <c r="BZ39" s="66"/>
      <c r="CA39" s="13"/>
      <c r="CB39" s="29" t="s">
        <v>307</v>
      </c>
      <c r="CC39" s="40">
        <f>FINANCIAMENTO!E22</f>
        <v>0</v>
      </c>
      <c r="CD39" s="40">
        <f>FINANCIAMENTO!F22</f>
        <v>0</v>
      </c>
      <c r="CE39" s="40">
        <f t="shared" si="9"/>
        <v>0</v>
      </c>
      <c r="CF39" s="40">
        <f>FINANCIAMENTO!D22</f>
        <v>0</v>
      </c>
      <c r="CG39" s="40">
        <f>FINANCIAMENTO!G22</f>
        <v>0</v>
      </c>
      <c r="CH39" s="31"/>
      <c r="CI39" s="24"/>
      <c r="CJ39" s="46"/>
      <c r="CK39" s="46"/>
      <c r="CL39" s="46"/>
      <c r="CM39" s="46"/>
      <c r="CN39" s="46"/>
      <c r="CO39" s="13"/>
      <c r="CP39" s="66"/>
      <c r="CQ39" s="66"/>
      <c r="CR39" s="66"/>
      <c r="CS39" s="66"/>
      <c r="CT39" s="66"/>
      <c r="CU39" s="66"/>
      <c r="CV39" s="13"/>
      <c r="CW39" s="62" t="s">
        <v>308</v>
      </c>
      <c r="CX39" s="40"/>
      <c r="CY39" s="40"/>
      <c r="CZ39" s="40"/>
      <c r="DA39" s="40"/>
      <c r="DB39" s="40"/>
      <c r="DC39" s="13"/>
      <c r="DD39" s="13"/>
      <c r="DE39" s="13"/>
      <c r="DF39" s="13"/>
      <c r="DG39" s="13"/>
      <c r="DH39" s="13"/>
      <c r="DI39" s="13"/>
      <c r="DJ39" s="13"/>
      <c r="DK39" s="13"/>
      <c r="DL39" s="13"/>
      <c r="DM39" s="13"/>
      <c r="DN39" s="13"/>
      <c r="DO39" s="13"/>
      <c r="DP39" s="13"/>
      <c r="DQ39" s="13"/>
      <c r="DR39" s="13"/>
      <c r="DS39" s="13"/>
      <c r="DT39" s="13"/>
      <c r="DU39" s="13"/>
      <c r="DV39" s="13"/>
      <c r="DW39" s="13"/>
      <c r="DX39" s="13"/>
      <c r="DY39" s="13"/>
      <c r="DZ39" s="13"/>
      <c r="EA39" s="13"/>
      <c r="EB39" s="13"/>
      <c r="EC39" s="13"/>
      <c r="ED39" s="13"/>
      <c r="EE39" s="13"/>
      <c r="EF39" s="13"/>
      <c r="EG39" s="13"/>
      <c r="EH39" s="13"/>
      <c r="EI39" s="13"/>
      <c r="EJ39" s="13"/>
      <c r="EK39" s="13"/>
      <c r="EL39" s="13"/>
      <c r="EM39" s="13"/>
      <c r="EN39" s="13"/>
      <c r="EO39" s="13"/>
      <c r="EP39" s="13"/>
      <c r="EQ39" s="13"/>
      <c r="ER39" s="13"/>
      <c r="ES39" s="13"/>
      <c r="ET39" s="13"/>
      <c r="EU39" s="13"/>
      <c r="EV39" s="13"/>
      <c r="EW39" s="13"/>
      <c r="EX39" s="13"/>
      <c r="EY39" s="13"/>
      <c r="EZ39" s="13"/>
      <c r="FA39" s="13"/>
      <c r="FB39" s="13"/>
      <c r="FC39" s="13"/>
      <c r="FD39" s="13"/>
      <c r="FE39" s="13"/>
      <c r="FF39" s="13"/>
      <c r="FG39" s="13"/>
      <c r="FH39" s="13"/>
      <c r="FI39" s="13"/>
      <c r="FJ39" s="13"/>
      <c r="FK39" s="13"/>
      <c r="FL39" s="13"/>
      <c r="FM39" s="13"/>
    </row>
    <row r="40" spans="1:169" ht="14.1" customHeight="1">
      <c r="I40" s="7"/>
      <c r="J40" s="66"/>
      <c r="K40" s="66"/>
      <c r="L40" s="66"/>
      <c r="M40" s="66"/>
      <c r="N40" s="66"/>
      <c r="O40" s="66"/>
      <c r="P40" s="66"/>
      <c r="Q40" s="66"/>
      <c r="R40" s="11"/>
      <c r="S40" s="11"/>
      <c r="T40" s="11"/>
      <c r="U40" s="11"/>
      <c r="V40" s="11"/>
      <c r="AC40" s="66"/>
      <c r="AD40" s="66"/>
      <c r="AE40" s="66"/>
      <c r="AF40" s="66"/>
      <c r="AG40" s="66"/>
      <c r="AH40" s="66"/>
      <c r="AI40"/>
      <c r="AJ40"/>
      <c r="AK40"/>
      <c r="AL40"/>
      <c r="AM40"/>
      <c r="AN40"/>
      <c r="AO40" s="43"/>
      <c r="AP40" s="66"/>
      <c r="AQ40" s="66"/>
      <c r="AR40" s="66"/>
      <c r="AS40" s="66"/>
      <c r="AT40" s="66"/>
      <c r="AU40" s="66"/>
      <c r="AV40" s="66"/>
      <c r="AW40" s="66"/>
      <c r="AX40" s="66"/>
      <c r="AY40" s="66"/>
      <c r="AZ40" s="66"/>
      <c r="BA40" s="66"/>
      <c r="BB40" s="66"/>
      <c r="BC40" s="66"/>
      <c r="BD40" s="66"/>
      <c r="BE40" s="66"/>
      <c r="BF40" s="66"/>
      <c r="BG40" s="66"/>
      <c r="BH40" s="66"/>
      <c r="BI40" s="66"/>
      <c r="BJ40" s="66"/>
      <c r="BK40" s="66"/>
      <c r="BL40" s="66"/>
      <c r="BM40" s="66"/>
      <c r="BN40" s="66"/>
      <c r="BO40" s="66"/>
      <c r="BP40" s="66"/>
      <c r="BQ40" s="66"/>
      <c r="BR40" s="66"/>
      <c r="BS40" s="66"/>
      <c r="BT40" s="66"/>
      <c r="BU40" s="66"/>
      <c r="BV40" s="66"/>
      <c r="BW40" s="66"/>
      <c r="BX40" s="66"/>
      <c r="BY40" s="66"/>
      <c r="BZ40" s="66"/>
      <c r="CA40" s="13"/>
      <c r="CB40" s="29" t="s">
        <v>309</v>
      </c>
      <c r="CC40" s="40">
        <f>FINANCIAMENTO!E23</f>
        <v>0</v>
      </c>
      <c r="CD40" s="40">
        <f>FINANCIAMENTO!F23</f>
        <v>0</v>
      </c>
      <c r="CE40" s="40">
        <f t="shared" si="9"/>
        <v>0</v>
      </c>
      <c r="CF40" s="40">
        <f>FINANCIAMENTO!D23</f>
        <v>0</v>
      </c>
      <c r="CG40" s="40">
        <f>FINANCIAMENTO!G23</f>
        <v>0</v>
      </c>
      <c r="CH40" s="31"/>
      <c r="CI40" s="66"/>
      <c r="CJ40" s="66"/>
      <c r="CK40" s="66"/>
      <c r="CL40" s="66"/>
      <c r="CM40" s="66"/>
      <c r="CN40" s="66"/>
      <c r="CO40" s="13"/>
      <c r="CP40" s="66"/>
      <c r="CQ40" s="66"/>
      <c r="CR40" s="66"/>
      <c r="CS40" s="66"/>
      <c r="CT40" s="66"/>
      <c r="CU40" s="66"/>
      <c r="CV40" s="13"/>
      <c r="CW40" s="59" t="s">
        <v>310</v>
      </c>
      <c r="CX40" s="40" t="e">
        <f>#REF!</f>
        <v>#REF!</v>
      </c>
      <c r="CY40" s="40" t="e">
        <f>#REF!</f>
        <v>#REF!</v>
      </c>
      <c r="CZ40" s="40" t="e">
        <f>#REF!</f>
        <v>#REF!</v>
      </c>
      <c r="DA40" s="40" t="e">
        <f>#REF!</f>
        <v>#REF!</v>
      </c>
      <c r="DB40" s="40" t="e">
        <f>#REF!</f>
        <v>#REF!</v>
      </c>
      <c r="DC40" s="13"/>
      <c r="DD40" s="13"/>
      <c r="DE40" s="13"/>
      <c r="DF40" s="13"/>
      <c r="DG40" s="13"/>
      <c r="DH40" s="13"/>
      <c r="DI40" s="13"/>
      <c r="DJ40" s="13"/>
      <c r="DK40" s="13"/>
      <c r="DL40" s="13"/>
      <c r="DM40" s="13"/>
      <c r="DN40" s="13"/>
      <c r="DO40" s="13"/>
      <c r="DP40" s="13"/>
      <c r="DQ40" s="13"/>
      <c r="DR40" s="13"/>
      <c r="DS40" s="13"/>
      <c r="DT40" s="13"/>
      <c r="DU40" s="13"/>
      <c r="DV40" s="13"/>
      <c r="DW40" s="13"/>
      <c r="DX40" s="13"/>
      <c r="DY40" s="13"/>
      <c r="DZ40" s="13"/>
      <c r="EA40" s="13"/>
      <c r="EB40" s="13"/>
      <c r="EC40" s="13"/>
      <c r="ED40" s="13"/>
      <c r="EE40" s="13"/>
      <c r="EF40" s="13"/>
      <c r="EG40" s="13"/>
      <c r="EH40" s="13"/>
      <c r="EI40" s="13"/>
      <c r="EJ40" s="13"/>
      <c r="EK40" s="13"/>
      <c r="EL40" s="13"/>
      <c r="EM40" s="13"/>
      <c r="EN40" s="13"/>
      <c r="EO40" s="13"/>
      <c r="EP40" s="13"/>
      <c r="EQ40" s="13"/>
      <c r="ER40" s="13"/>
      <c r="ES40" s="13"/>
      <c r="ET40" s="13"/>
      <c r="EU40" s="13"/>
      <c r="EV40" s="13"/>
      <c r="EW40" s="13"/>
      <c r="EX40" s="13"/>
      <c r="EY40" s="13"/>
      <c r="EZ40" s="13"/>
      <c r="FA40" s="13"/>
      <c r="FB40" s="13"/>
      <c r="FC40" s="13"/>
      <c r="FD40" s="13"/>
      <c r="FE40" s="13"/>
      <c r="FF40" s="13"/>
      <c r="FG40" s="13"/>
      <c r="FH40" s="13"/>
      <c r="FI40" s="13"/>
      <c r="FJ40" s="13"/>
      <c r="FK40" s="13"/>
      <c r="FL40" s="13"/>
      <c r="FM40" s="13"/>
    </row>
    <row r="41" spans="1:169" ht="14.1" customHeight="1">
      <c r="J41" s="66"/>
      <c r="K41" s="66"/>
      <c r="L41" s="66"/>
      <c r="M41" s="66"/>
      <c r="N41" s="66"/>
      <c r="O41" s="66"/>
      <c r="P41" s="66"/>
      <c r="Q41" s="66"/>
      <c r="R41" s="11"/>
      <c r="S41" s="11"/>
      <c r="T41" s="11"/>
      <c r="U41" s="11"/>
      <c r="V41" s="11"/>
      <c r="AC41" s="66"/>
      <c r="AD41" s="66"/>
      <c r="AE41" s="66"/>
      <c r="AF41" s="66"/>
      <c r="AG41" s="66"/>
      <c r="AH41" s="66"/>
      <c r="AI41"/>
      <c r="AJ41"/>
      <c r="AK41"/>
      <c r="AL41"/>
      <c r="AM41"/>
      <c r="AN41"/>
      <c r="AO41" s="57"/>
      <c r="AP41" s="66"/>
      <c r="AQ41" s="66"/>
      <c r="AR41" s="66"/>
      <c r="AS41" s="66"/>
      <c r="AT41" s="66"/>
      <c r="AU41" s="66"/>
      <c r="AV41" s="66"/>
      <c r="AW41" s="66"/>
      <c r="AX41" s="66"/>
      <c r="AY41" s="66"/>
      <c r="AZ41" s="66"/>
      <c r="BA41" s="66"/>
      <c r="BB41" s="66"/>
      <c r="BC41" s="66"/>
      <c r="BD41" s="66"/>
      <c r="BE41" s="66"/>
      <c r="BF41" s="66"/>
      <c r="BG41" s="66"/>
      <c r="BH41" s="66"/>
      <c r="BI41" s="66"/>
      <c r="BJ41" s="66"/>
      <c r="BK41" s="66"/>
      <c r="BL41" s="66"/>
      <c r="BM41" s="66"/>
      <c r="BN41" s="66"/>
      <c r="BO41" s="66"/>
      <c r="BP41" s="66"/>
      <c r="BQ41" s="66"/>
      <c r="BR41" s="66"/>
      <c r="BS41" s="66"/>
      <c r="BT41" s="66"/>
      <c r="BU41" s="66"/>
      <c r="BV41" s="66"/>
      <c r="BW41" s="66"/>
      <c r="BX41" s="66"/>
      <c r="BY41" s="66"/>
      <c r="BZ41" s="66"/>
      <c r="CA41" s="13"/>
      <c r="CB41" s="29" t="s">
        <v>311</v>
      </c>
      <c r="CC41" s="40">
        <f>FINANCIAMENTO!E24</f>
        <v>0</v>
      </c>
      <c r="CD41" s="40">
        <f>FINANCIAMENTO!F24</f>
        <v>0</v>
      </c>
      <c r="CE41" s="40">
        <f t="shared" si="9"/>
        <v>0</v>
      </c>
      <c r="CF41" s="40">
        <f>FINANCIAMENTO!D24</f>
        <v>0</v>
      </c>
      <c r="CG41" s="40">
        <f>FINANCIAMENTO!G24</f>
        <v>0</v>
      </c>
      <c r="CH41" s="31"/>
      <c r="CI41" s="43" t="s">
        <v>312</v>
      </c>
      <c r="CJ41" s="43">
        <f ca="1">CJ38-'DEM. RESULTADOS'!D31</f>
        <v>0</v>
      </c>
      <c r="CK41" s="43">
        <f ca="1">CK38-'DEM. RESULTADOS'!E31</f>
        <v>0</v>
      </c>
      <c r="CL41" s="43">
        <f ca="1">CL38-'DEM. RESULTADOS'!F31</f>
        <v>0</v>
      </c>
      <c r="CM41" s="43">
        <f ca="1">CM38-'DEM. RESULTADOS'!G31</f>
        <v>0</v>
      </c>
      <c r="CN41" s="43">
        <f ca="1">CN38-'DEM. RESULTADOS'!H31</f>
        <v>0</v>
      </c>
      <c r="CO41" s="13"/>
      <c r="CP41" s="66"/>
      <c r="CQ41" s="66"/>
      <c r="CR41" s="66"/>
      <c r="CS41" s="66"/>
      <c r="CT41" s="66"/>
      <c r="CU41" s="66"/>
      <c r="CV41" s="13"/>
      <c r="CW41" s="67"/>
      <c r="CX41" s="40"/>
      <c r="CY41" s="40"/>
      <c r="CZ41" s="40"/>
      <c r="DA41" s="40"/>
      <c r="DB41" s="40"/>
      <c r="DC41" s="13"/>
      <c r="DD41" s="13"/>
      <c r="DE41" s="13"/>
      <c r="DF41" s="13"/>
      <c r="DG41" s="13"/>
      <c r="DH41" s="13"/>
      <c r="DI41" s="13"/>
      <c r="DJ41" s="13"/>
      <c r="DK41" s="13"/>
      <c r="DL41" s="13"/>
      <c r="DM41" s="13"/>
      <c r="DN41" s="13"/>
      <c r="DO41" s="13"/>
      <c r="DP41" s="13"/>
      <c r="DQ41" s="13"/>
      <c r="DR41" s="13"/>
      <c r="DS41" s="13"/>
      <c r="DT41" s="13"/>
      <c r="DU41" s="13"/>
      <c r="DV41" s="13"/>
      <c r="DW41" s="13"/>
      <c r="DX41" s="13"/>
      <c r="DY41" s="13"/>
      <c r="DZ41" s="13"/>
      <c r="EA41" s="13"/>
      <c r="EB41" s="13"/>
      <c r="EC41" s="13"/>
      <c r="ED41" s="13"/>
      <c r="EE41" s="13"/>
      <c r="EF41" s="13"/>
      <c r="EG41" s="13"/>
      <c r="EH41" s="13"/>
      <c r="EI41" s="13"/>
      <c r="EJ41" s="13"/>
      <c r="EK41" s="13"/>
      <c r="EL41" s="13"/>
      <c r="EM41" s="13"/>
      <c r="EN41" s="13"/>
      <c r="EO41" s="13"/>
      <c r="EP41" s="13"/>
      <c r="EQ41" s="13"/>
      <c r="ER41" s="13"/>
      <c r="ES41" s="13"/>
      <c r="ET41" s="13"/>
      <c r="EU41" s="13"/>
      <c r="EV41" s="13"/>
      <c r="EW41" s="13"/>
      <c r="EX41" s="13"/>
      <c r="EY41" s="13"/>
      <c r="EZ41" s="13"/>
      <c r="FA41" s="13"/>
      <c r="FB41" s="13"/>
      <c r="FC41" s="13"/>
      <c r="FD41" s="13"/>
      <c r="FE41" s="13"/>
      <c r="FF41" s="13"/>
      <c r="FG41" s="13"/>
      <c r="FH41" s="13"/>
      <c r="FI41" s="13"/>
      <c r="FJ41" s="13"/>
      <c r="FK41" s="13"/>
      <c r="FL41" s="13"/>
      <c r="FM41" s="13"/>
    </row>
    <row r="42" spans="1:169" ht="14.1" customHeight="1">
      <c r="J42" s="66"/>
      <c r="K42" s="66"/>
      <c r="L42" s="66"/>
      <c r="M42" s="66"/>
      <c r="N42" s="66"/>
      <c r="O42" s="66"/>
      <c r="P42" s="66"/>
      <c r="Q42" s="66"/>
      <c r="R42" s="11"/>
      <c r="S42" s="11"/>
      <c r="T42" s="11"/>
      <c r="U42" s="11"/>
      <c r="V42" s="11"/>
      <c r="AC42" s="66"/>
      <c r="AD42" s="66"/>
      <c r="AE42" s="66"/>
      <c r="AF42" s="66"/>
      <c r="AG42" s="66"/>
      <c r="AH42" s="66"/>
      <c r="AI42"/>
      <c r="AJ42"/>
      <c r="AK42"/>
      <c r="AL42"/>
      <c r="AM42"/>
      <c r="AN42"/>
      <c r="AO42" s="43"/>
      <c r="AP42" s="66"/>
      <c r="AQ42" s="66"/>
      <c r="AR42" s="66"/>
      <c r="AS42" s="66"/>
      <c r="AT42" s="66"/>
      <c r="AU42" s="66"/>
      <c r="AV42" s="66"/>
      <c r="AW42" s="66"/>
      <c r="AX42" s="66"/>
      <c r="AY42" s="66"/>
      <c r="AZ42" s="66"/>
      <c r="BA42" s="66"/>
      <c r="BB42" s="66"/>
      <c r="BC42" s="66"/>
      <c r="BD42" s="66"/>
      <c r="BE42" s="66"/>
      <c r="BF42" s="66"/>
      <c r="BG42" s="66"/>
      <c r="BH42" s="66"/>
      <c r="BI42" s="66"/>
      <c r="BJ42" s="66"/>
      <c r="BK42" s="66"/>
      <c r="BL42" s="66"/>
      <c r="BM42" s="66"/>
      <c r="BN42" s="66"/>
      <c r="BO42" s="66"/>
      <c r="BP42" s="66"/>
      <c r="BQ42" s="66"/>
      <c r="BR42" s="66"/>
      <c r="BS42" s="66"/>
      <c r="BT42" s="66"/>
      <c r="BU42" s="66"/>
      <c r="BV42" s="66"/>
      <c r="BW42" s="66"/>
      <c r="BX42" s="66"/>
      <c r="BY42" s="66"/>
      <c r="BZ42" s="66"/>
      <c r="CA42" s="13"/>
      <c r="CB42" s="29" t="s">
        <v>313</v>
      </c>
      <c r="CC42" s="40">
        <f>FINANCIAMENTO!E25</f>
        <v>0</v>
      </c>
      <c r="CD42" s="40">
        <f>FINANCIAMENTO!F25</f>
        <v>0</v>
      </c>
      <c r="CE42" s="40">
        <f t="shared" si="9"/>
        <v>0</v>
      </c>
      <c r="CF42" s="40">
        <f>FINANCIAMENTO!D25</f>
        <v>0</v>
      </c>
      <c r="CG42" s="40">
        <f>FINANCIAMENTO!G25</f>
        <v>0</v>
      </c>
      <c r="CH42" s="31"/>
      <c r="CI42" s="66"/>
      <c r="CJ42" s="13"/>
      <c r="CK42" s="13"/>
      <c r="CL42" s="13"/>
      <c r="CM42" s="13"/>
      <c r="CN42" s="13"/>
      <c r="CO42" s="13"/>
      <c r="CP42" s="66"/>
      <c r="CQ42" s="66"/>
      <c r="CR42" s="66"/>
      <c r="CS42" s="66"/>
      <c r="CT42" s="66"/>
      <c r="CU42" s="66"/>
      <c r="CV42" s="13"/>
      <c r="CW42" s="59" t="s">
        <v>314</v>
      </c>
      <c r="CX42" s="40"/>
      <c r="CY42" s="40"/>
      <c r="CZ42" s="40"/>
      <c r="DA42" s="40"/>
      <c r="DB42" s="40"/>
      <c r="DC42" s="13"/>
      <c r="DD42" s="13"/>
      <c r="DE42" s="13"/>
      <c r="DF42" s="13"/>
      <c r="DG42" s="13"/>
      <c r="DH42" s="13"/>
      <c r="DI42" s="13"/>
      <c r="DJ42" s="13"/>
      <c r="DK42" s="13"/>
      <c r="DL42" s="13"/>
      <c r="DM42" s="13"/>
      <c r="DN42" s="13"/>
      <c r="DO42" s="13"/>
      <c r="DP42" s="13"/>
      <c r="DQ42" s="13"/>
      <c r="DR42" s="13"/>
      <c r="DS42" s="13"/>
      <c r="DT42" s="13"/>
      <c r="DU42" s="13"/>
      <c r="DV42" s="13"/>
      <c r="DW42" s="13"/>
      <c r="DX42" s="13"/>
      <c r="DY42" s="13"/>
      <c r="DZ42" s="13"/>
      <c r="EA42" s="13"/>
      <c r="EB42" s="13"/>
      <c r="EC42" s="13"/>
      <c r="ED42" s="13"/>
      <c r="EE42" s="13"/>
      <c r="EF42" s="13"/>
      <c r="EG42" s="13"/>
      <c r="EH42" s="13"/>
      <c r="EI42" s="13"/>
      <c r="EJ42" s="13"/>
      <c r="EK42" s="13"/>
      <c r="EL42" s="13"/>
      <c r="EM42" s="13"/>
      <c r="EN42" s="13"/>
      <c r="EO42" s="13"/>
      <c r="EP42" s="13"/>
      <c r="EQ42" s="13"/>
      <c r="ER42" s="13"/>
      <c r="ES42" s="13"/>
      <c r="ET42" s="13"/>
      <c r="EU42" s="13"/>
      <c r="EV42" s="13"/>
      <c r="EW42" s="13"/>
      <c r="EX42" s="13"/>
      <c r="EY42" s="13"/>
      <c r="EZ42" s="13"/>
      <c r="FA42" s="13"/>
      <c r="FB42" s="13"/>
      <c r="FC42" s="13"/>
      <c r="FD42" s="13"/>
      <c r="FE42" s="13"/>
      <c r="FF42" s="13"/>
      <c r="FG42" s="13"/>
      <c r="FH42" s="13"/>
      <c r="FI42" s="13"/>
      <c r="FJ42" s="13"/>
      <c r="FK42" s="13"/>
      <c r="FL42" s="13"/>
      <c r="FM42" s="13"/>
    </row>
    <row r="43" spans="1:169" ht="16.5">
      <c r="I43" s="8"/>
      <c r="J43" s="66"/>
      <c r="K43" s="66"/>
      <c r="L43" s="66"/>
      <c r="M43" s="66"/>
      <c r="N43" s="66"/>
      <c r="O43" s="66"/>
      <c r="P43" s="66"/>
      <c r="Q43" s="66"/>
      <c r="R43" s="11"/>
      <c r="S43" s="11"/>
      <c r="T43" s="11"/>
      <c r="U43" s="11"/>
      <c r="V43" s="11"/>
      <c r="W43" s="6"/>
      <c r="X43" s="6"/>
      <c r="AC43" s="66"/>
      <c r="AD43" s="66"/>
      <c r="AE43" s="66"/>
      <c r="AF43" s="66"/>
      <c r="AG43" s="66"/>
      <c r="AH43" s="66"/>
      <c r="AI43"/>
      <c r="AJ43"/>
      <c r="AK43"/>
      <c r="AL43"/>
      <c r="AM43"/>
      <c r="AN43"/>
      <c r="AO43" s="43"/>
      <c r="AP43" s="66"/>
      <c r="AQ43" s="66"/>
      <c r="AR43" s="66"/>
      <c r="AS43" s="66"/>
      <c r="AT43" s="66"/>
      <c r="AU43" s="66"/>
      <c r="AV43" s="66"/>
      <c r="AW43" s="66"/>
      <c r="AX43" s="66"/>
      <c r="AY43" s="66"/>
      <c r="AZ43" s="66"/>
      <c r="BA43" s="66"/>
      <c r="BB43" s="66"/>
      <c r="BC43" s="66"/>
      <c r="BD43" s="66"/>
      <c r="BE43" s="66"/>
      <c r="BF43" s="66"/>
      <c r="BG43" s="66"/>
      <c r="BH43" s="66"/>
      <c r="BI43" s="66"/>
      <c r="BJ43" s="66"/>
      <c r="BK43" s="66"/>
      <c r="BL43" s="66"/>
      <c r="BM43" s="66"/>
      <c r="BN43" s="66"/>
      <c r="BO43" s="66"/>
      <c r="BP43" s="66"/>
      <c r="BQ43" s="66"/>
      <c r="BR43" s="66"/>
      <c r="BS43" s="66"/>
      <c r="BT43" s="66"/>
      <c r="BU43" s="66"/>
      <c r="BV43" s="66"/>
      <c r="BW43" s="66"/>
      <c r="BX43" s="66"/>
      <c r="BY43" s="66"/>
      <c r="BZ43" s="66"/>
      <c r="CA43" s="13"/>
      <c r="CB43" s="29" t="s">
        <v>315</v>
      </c>
      <c r="CC43" s="40">
        <f>FINANCIAMENTO!E26</f>
        <v>0</v>
      </c>
      <c r="CD43" s="40">
        <f>FINANCIAMENTO!F26</f>
        <v>0</v>
      </c>
      <c r="CE43" s="40">
        <f t="shared" si="9"/>
        <v>0</v>
      </c>
      <c r="CF43" s="40">
        <f>FINANCIAMENTO!D26</f>
        <v>0</v>
      </c>
      <c r="CG43" s="40">
        <f>FINANCIAMENTO!G26</f>
        <v>0</v>
      </c>
      <c r="CH43" s="31"/>
      <c r="CI43" s="66"/>
      <c r="CJ43" s="13"/>
      <c r="CK43" s="13"/>
      <c r="CL43" s="13"/>
      <c r="CM43" s="13"/>
      <c r="CN43" s="13"/>
      <c r="CO43" s="13"/>
      <c r="CP43" s="66"/>
      <c r="CQ43" s="66"/>
      <c r="CR43" s="66"/>
      <c r="CS43" s="66"/>
      <c r="CT43" s="66"/>
      <c r="CU43" s="66"/>
      <c r="CV43" s="13"/>
      <c r="CW43" s="59" t="s">
        <v>316</v>
      </c>
      <c r="CX43" s="40" t="e">
        <f>#REF!</f>
        <v>#REF!</v>
      </c>
      <c r="CY43" s="40" t="e">
        <f>#REF!</f>
        <v>#REF!</v>
      </c>
      <c r="CZ43" s="40" t="e">
        <f>#REF!</f>
        <v>#REF!</v>
      </c>
      <c r="DA43" s="40" t="e">
        <f>#REF!</f>
        <v>#REF!</v>
      </c>
      <c r="DB43" s="40" t="e">
        <f>#REF!</f>
        <v>#REF!</v>
      </c>
      <c r="DC43" s="13"/>
      <c r="DD43" s="13"/>
      <c r="DE43" s="13"/>
      <c r="DF43" s="13"/>
      <c r="DG43" s="13"/>
      <c r="DH43" s="13"/>
      <c r="DI43" s="13"/>
      <c r="DJ43" s="13"/>
      <c r="DK43" s="13"/>
      <c r="DL43" s="13"/>
      <c r="DM43" s="13"/>
      <c r="DN43" s="13"/>
      <c r="DO43" s="13"/>
      <c r="DP43" s="13"/>
      <c r="DQ43" s="13"/>
      <c r="DR43" s="13"/>
      <c r="DS43" s="13"/>
      <c r="DT43" s="13"/>
      <c r="DU43" s="13"/>
      <c r="DV43" s="13"/>
      <c r="DW43" s="13"/>
      <c r="DX43" s="13"/>
      <c r="DY43" s="13"/>
      <c r="DZ43" s="13"/>
      <c r="EA43" s="13"/>
      <c r="EB43" s="13"/>
      <c r="EC43" s="13"/>
      <c r="ED43" s="13"/>
      <c r="EE43" s="13"/>
      <c r="EF43" s="13"/>
      <c r="EG43" s="13"/>
      <c r="EH43" s="13"/>
      <c r="EI43" s="13"/>
      <c r="EJ43" s="13"/>
      <c r="EK43" s="13"/>
      <c r="EL43" s="13"/>
      <c r="EM43" s="13"/>
      <c r="EN43" s="13"/>
      <c r="EO43" s="13"/>
      <c r="EP43" s="13"/>
      <c r="EQ43" s="13"/>
      <c r="ER43" s="13"/>
      <c r="ES43" s="13"/>
      <c r="ET43" s="13"/>
      <c r="EU43" s="13"/>
      <c r="EV43" s="13"/>
      <c r="EW43" s="13"/>
      <c r="EX43" s="13"/>
      <c r="EY43" s="13"/>
      <c r="EZ43" s="13"/>
      <c r="FA43" s="13"/>
      <c r="FB43" s="13"/>
      <c r="FC43" s="13"/>
      <c r="FD43" s="13"/>
      <c r="FE43" s="13"/>
      <c r="FF43" s="13"/>
      <c r="FG43" s="13"/>
      <c r="FH43" s="13"/>
      <c r="FI43" s="13"/>
      <c r="FJ43" s="13"/>
      <c r="FK43" s="13"/>
      <c r="FL43" s="13"/>
      <c r="FM43" s="13"/>
    </row>
    <row r="44" spans="1:169" ht="14.1" customHeight="1">
      <c r="I44" s="8"/>
      <c r="J44" s="66"/>
      <c r="K44" s="66"/>
      <c r="L44" s="66"/>
      <c r="M44" s="66"/>
      <c r="N44" s="66"/>
      <c r="O44" s="66"/>
      <c r="P44" s="66"/>
      <c r="Q44" s="66"/>
      <c r="R44" s="11"/>
      <c r="S44" s="11"/>
      <c r="T44" s="11"/>
      <c r="U44" s="11"/>
      <c r="V44" s="11"/>
      <c r="W44" s="6"/>
      <c r="X44" s="6"/>
      <c r="AC44" s="66"/>
      <c r="AD44" s="66"/>
      <c r="AE44" s="66"/>
      <c r="AF44" s="66"/>
      <c r="AG44" s="66"/>
      <c r="AH44" s="66"/>
      <c r="AI44"/>
      <c r="AJ44"/>
      <c r="AK44"/>
      <c r="AL44"/>
      <c r="AM44"/>
      <c r="AN44"/>
      <c r="AO44" s="43"/>
      <c r="AP44" s="66"/>
      <c r="AQ44" s="66"/>
      <c r="AR44" s="66"/>
      <c r="AS44" s="66"/>
      <c r="AT44" s="66"/>
      <c r="AU44" s="66"/>
      <c r="AV44" s="66"/>
      <c r="AW44" s="66"/>
      <c r="AX44" s="66"/>
      <c r="AY44" s="66"/>
      <c r="AZ44" s="66"/>
      <c r="BA44" s="66"/>
      <c r="BB44" s="66"/>
      <c r="BC44" s="66"/>
      <c r="BD44" s="66"/>
      <c r="BE44" s="66"/>
      <c r="BF44" s="66"/>
      <c r="BG44" s="66"/>
      <c r="BH44" s="66"/>
      <c r="BI44" s="66"/>
      <c r="BJ44" s="66"/>
      <c r="BK44" s="66"/>
      <c r="BL44" s="66"/>
      <c r="BM44" s="66"/>
      <c r="BN44" s="66"/>
      <c r="BO44" s="66"/>
      <c r="BP44" s="66"/>
      <c r="BQ44" s="66"/>
      <c r="BR44" s="66"/>
      <c r="BS44" s="66"/>
      <c r="BT44" s="66"/>
      <c r="BU44" s="66"/>
      <c r="BV44" s="66"/>
      <c r="BW44" s="66"/>
      <c r="BX44" s="66"/>
      <c r="BY44" s="66"/>
      <c r="BZ44" s="66"/>
      <c r="CA44" s="13"/>
      <c r="CB44" s="29" t="s">
        <v>317</v>
      </c>
      <c r="CC44" s="40">
        <f>FINANCIAMENTO!E27</f>
        <v>0</v>
      </c>
      <c r="CD44" s="40">
        <f>FINANCIAMENTO!F27</f>
        <v>0</v>
      </c>
      <c r="CE44" s="40">
        <f t="shared" si="9"/>
        <v>0</v>
      </c>
      <c r="CF44" s="40">
        <f>FINANCIAMENTO!D27</f>
        <v>0</v>
      </c>
      <c r="CG44" s="40">
        <f>FINANCIAMENTO!G27</f>
        <v>0</v>
      </c>
      <c r="CH44" s="31"/>
      <c r="CI44" s="66"/>
      <c r="CJ44" s="13"/>
      <c r="CK44" s="13"/>
      <c r="CL44" s="13"/>
      <c r="CM44" s="13"/>
      <c r="CN44" s="13"/>
      <c r="CO44" s="13"/>
      <c r="CP44" s="66"/>
      <c r="CQ44" s="66"/>
      <c r="CR44" s="66"/>
      <c r="CS44" s="66"/>
      <c r="CT44" s="66"/>
      <c r="CU44" s="66"/>
      <c r="CV44" s="13"/>
      <c r="CW44" s="59" t="s">
        <v>318</v>
      </c>
      <c r="CX44" s="40" t="e">
        <f>#REF!</f>
        <v>#REF!</v>
      </c>
      <c r="CY44" s="40" t="e">
        <f>#REF!</f>
        <v>#REF!</v>
      </c>
      <c r="CZ44" s="40" t="e">
        <f>#REF!</f>
        <v>#REF!</v>
      </c>
      <c r="DA44" s="40" t="e">
        <f>#REF!</f>
        <v>#REF!</v>
      </c>
      <c r="DB44" s="40" t="e">
        <f>#REF!</f>
        <v>#REF!</v>
      </c>
      <c r="DC44" s="13"/>
      <c r="DD44" s="13"/>
      <c r="DE44" s="13"/>
      <c r="DF44" s="13"/>
      <c r="DG44" s="13"/>
      <c r="DH44" s="13"/>
      <c r="DI44" s="13"/>
      <c r="DJ44" s="13"/>
      <c r="DK44" s="13"/>
      <c r="DL44" s="13"/>
      <c r="DM44" s="13"/>
      <c r="DN44" s="13"/>
      <c r="DO44" s="13"/>
      <c r="DP44" s="13"/>
      <c r="DQ44" s="13"/>
      <c r="DR44" s="13"/>
      <c r="DS44" s="13"/>
      <c r="DT44" s="13"/>
      <c r="DU44" s="13"/>
      <c r="DV44" s="13"/>
      <c r="DW44" s="13"/>
      <c r="DX44" s="13"/>
      <c r="DY44" s="13"/>
      <c r="DZ44" s="13"/>
      <c r="EA44" s="13"/>
      <c r="EB44" s="13"/>
      <c r="EC44" s="13"/>
      <c r="ED44" s="13"/>
      <c r="EE44" s="13"/>
      <c r="EF44" s="13"/>
      <c r="EG44" s="13"/>
      <c r="EH44" s="13"/>
      <c r="EI44" s="13"/>
      <c r="EJ44" s="13"/>
      <c r="EK44" s="13"/>
      <c r="EL44" s="13"/>
      <c r="EM44" s="13"/>
      <c r="EN44" s="13"/>
      <c r="EO44" s="13"/>
      <c r="EP44" s="13"/>
      <c r="EQ44" s="13"/>
      <c r="ER44" s="13"/>
      <c r="ES44" s="13"/>
      <c r="ET44" s="13"/>
      <c r="EU44" s="13"/>
      <c r="EV44" s="13"/>
      <c r="EW44" s="13"/>
      <c r="EX44" s="13"/>
      <c r="EY44" s="13"/>
      <c r="EZ44" s="13"/>
      <c r="FA44" s="13"/>
      <c r="FB44" s="13"/>
      <c r="FC44" s="13"/>
      <c r="FD44" s="13"/>
      <c r="FE44" s="13"/>
      <c r="FF44" s="13"/>
      <c r="FG44" s="13"/>
      <c r="FH44" s="13"/>
      <c r="FI44" s="13"/>
      <c r="FJ44" s="13"/>
      <c r="FK44" s="13"/>
      <c r="FL44" s="13"/>
      <c r="FM44" s="13"/>
    </row>
    <row r="45" spans="1:169" ht="14.1" customHeight="1">
      <c r="J45" s="66"/>
      <c r="K45" s="66"/>
      <c r="L45" s="66"/>
      <c r="M45" s="66"/>
      <c r="N45" s="66"/>
      <c r="O45" s="66"/>
      <c r="P45" s="66"/>
      <c r="Q45" s="66"/>
      <c r="R45" s="11"/>
      <c r="S45" s="11"/>
      <c r="T45" s="11"/>
      <c r="U45" s="11"/>
      <c r="V45" s="11"/>
      <c r="W45" s="6"/>
      <c r="X45" s="6"/>
      <c r="AC45" s="66"/>
      <c r="AD45" s="66"/>
      <c r="AE45" s="66"/>
      <c r="AF45" s="66"/>
      <c r="AG45" s="66"/>
      <c r="AH45" s="66"/>
      <c r="AI45"/>
      <c r="AJ45"/>
      <c r="AK45"/>
      <c r="AL45"/>
      <c r="AM45"/>
      <c r="AN45"/>
      <c r="AO45" s="57"/>
      <c r="AP45" s="66"/>
      <c r="AQ45" s="66"/>
      <c r="AR45" s="66"/>
      <c r="AS45" s="66"/>
      <c r="AT45" s="66"/>
      <c r="AU45" s="66"/>
      <c r="AV45" s="66"/>
      <c r="AW45" s="66"/>
      <c r="AX45" s="66"/>
      <c r="AY45" s="66"/>
      <c r="AZ45" s="66"/>
      <c r="BA45" s="66"/>
      <c r="BB45" s="66"/>
      <c r="BC45" s="66"/>
      <c r="BD45" s="66"/>
      <c r="BE45" s="66"/>
      <c r="BF45" s="66"/>
      <c r="BG45" s="66"/>
      <c r="BH45" s="66"/>
      <c r="BI45" s="66"/>
      <c r="BJ45" s="66"/>
      <c r="BK45" s="66"/>
      <c r="BL45" s="66"/>
      <c r="BM45" s="66"/>
      <c r="BN45" s="66"/>
      <c r="BO45" s="66"/>
      <c r="BP45" s="66"/>
      <c r="BQ45" s="66"/>
      <c r="BR45" s="66"/>
      <c r="BS45" s="66"/>
      <c r="BT45" s="66"/>
      <c r="BU45" s="66"/>
      <c r="BV45" s="66"/>
      <c r="BW45" s="66"/>
      <c r="BX45" s="66"/>
      <c r="BY45" s="66"/>
      <c r="BZ45" s="66"/>
      <c r="CA45" s="13"/>
      <c r="CB45" s="29" t="s">
        <v>319</v>
      </c>
      <c r="CC45" s="40">
        <f>FINANCIAMENTO!E28</f>
        <v>0</v>
      </c>
      <c r="CD45" s="40">
        <f>FINANCIAMENTO!F28</f>
        <v>0</v>
      </c>
      <c r="CE45" s="40">
        <f t="shared" si="9"/>
        <v>0</v>
      </c>
      <c r="CF45" s="40">
        <f>FINANCIAMENTO!D28</f>
        <v>0</v>
      </c>
      <c r="CG45" s="40">
        <f>FINANCIAMENTO!G28</f>
        <v>0</v>
      </c>
      <c r="CH45" s="31"/>
      <c r="CI45" s="66"/>
      <c r="CJ45" s="13"/>
      <c r="CK45" s="13"/>
      <c r="CL45" s="13"/>
      <c r="CM45" s="13"/>
      <c r="CN45" s="13"/>
      <c r="CO45" s="13"/>
      <c r="CP45" s="66"/>
      <c r="CQ45" s="66"/>
      <c r="CR45" s="66"/>
      <c r="CS45" s="66"/>
      <c r="CT45" s="66"/>
      <c r="CU45" s="66"/>
      <c r="CV45" s="13"/>
      <c r="CW45" s="59" t="s">
        <v>320</v>
      </c>
      <c r="CX45" s="40" t="e">
        <f>#REF!</f>
        <v>#REF!</v>
      </c>
      <c r="CY45" s="40" t="e">
        <f>#REF!</f>
        <v>#REF!</v>
      </c>
      <c r="CZ45" s="40" t="e">
        <f>#REF!</f>
        <v>#REF!</v>
      </c>
      <c r="DA45" s="40" t="e">
        <f>#REF!</f>
        <v>#REF!</v>
      </c>
      <c r="DB45" s="40" t="e">
        <f>#REF!</f>
        <v>#REF!</v>
      </c>
      <c r="DC45" s="13"/>
      <c r="DD45" s="13"/>
      <c r="DE45" s="13"/>
      <c r="DF45" s="13"/>
      <c r="DG45" s="13"/>
      <c r="DH45" s="13"/>
      <c r="DI45" s="13"/>
      <c r="DJ45" s="13"/>
      <c r="DK45" s="13"/>
      <c r="DL45" s="13"/>
      <c r="DM45" s="13"/>
      <c r="DN45" s="13"/>
      <c r="DO45" s="13"/>
      <c r="DP45" s="13"/>
      <c r="DQ45" s="13"/>
      <c r="DR45" s="13"/>
      <c r="DS45" s="13"/>
      <c r="DT45" s="13"/>
      <c r="DU45" s="13"/>
      <c r="DV45" s="13"/>
      <c r="DW45" s="13"/>
      <c r="DX45" s="13"/>
      <c r="DY45" s="13"/>
      <c r="DZ45" s="13"/>
      <c r="EA45" s="13"/>
      <c r="EB45" s="13"/>
      <c r="EC45" s="13"/>
      <c r="ED45" s="13"/>
      <c r="EE45" s="13"/>
      <c r="EF45" s="13"/>
      <c r="EG45" s="13"/>
      <c r="EH45" s="13"/>
      <c r="EI45" s="13"/>
      <c r="EJ45" s="13"/>
      <c r="EK45" s="13"/>
      <c r="EL45" s="13"/>
      <c r="EM45" s="13"/>
      <c r="EN45" s="13"/>
      <c r="EO45" s="13"/>
      <c r="EP45" s="13"/>
      <c r="EQ45" s="13"/>
      <c r="ER45" s="13"/>
      <c r="ES45" s="13"/>
      <c r="ET45" s="13"/>
      <c r="EU45" s="13"/>
      <c r="EV45" s="13"/>
      <c r="EW45" s="13"/>
      <c r="EX45" s="13"/>
      <c r="EY45" s="13"/>
      <c r="EZ45" s="13"/>
      <c r="FA45" s="13"/>
      <c r="FB45" s="13"/>
      <c r="FC45" s="13"/>
      <c r="FD45" s="13"/>
      <c r="FE45" s="13"/>
      <c r="FF45" s="13"/>
      <c r="FG45" s="13"/>
      <c r="FH45" s="13"/>
      <c r="FI45" s="13"/>
      <c r="FJ45" s="13"/>
      <c r="FK45" s="13"/>
      <c r="FL45" s="13"/>
      <c r="FM45" s="13"/>
    </row>
    <row r="46" spans="1:169" ht="14.1" customHeight="1">
      <c r="J46" s="66"/>
      <c r="K46" s="66"/>
      <c r="L46" s="66"/>
      <c r="M46" s="66"/>
      <c r="N46" s="66"/>
      <c r="O46" s="66"/>
      <c r="P46" s="66"/>
      <c r="Q46" s="66"/>
      <c r="R46" s="11"/>
      <c r="S46" s="11"/>
      <c r="T46" s="11"/>
      <c r="U46" s="11"/>
      <c r="V46" s="11"/>
      <c r="AC46" s="66"/>
      <c r="AD46" s="66"/>
      <c r="AE46" s="66"/>
      <c r="AF46" s="66"/>
      <c r="AG46" s="66"/>
      <c r="AH46" s="66"/>
      <c r="AI46"/>
      <c r="AJ46"/>
      <c r="AK46"/>
      <c r="AL46"/>
      <c r="AM46"/>
      <c r="AN46"/>
      <c r="AO46" s="43"/>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13"/>
      <c r="CB46" s="29" t="s">
        <v>321</v>
      </c>
      <c r="CC46" s="40">
        <f>FINANCIAMENTO!E29</f>
        <v>0</v>
      </c>
      <c r="CD46" s="40">
        <f>FINANCIAMENTO!F29</f>
        <v>0</v>
      </c>
      <c r="CE46" s="40">
        <f t="shared" si="9"/>
        <v>0</v>
      </c>
      <c r="CF46" s="40">
        <f>FINANCIAMENTO!D29</f>
        <v>0</v>
      </c>
      <c r="CG46" s="40">
        <f>FINANCIAMENTO!G29</f>
        <v>0</v>
      </c>
      <c r="CH46" s="31"/>
      <c r="CI46" s="66"/>
      <c r="CJ46" s="13"/>
      <c r="CK46" s="13"/>
      <c r="CL46" s="13"/>
      <c r="CM46" s="13"/>
      <c r="CN46" s="13"/>
      <c r="CO46" s="13"/>
      <c r="CP46" s="66"/>
      <c r="CQ46" s="66"/>
      <c r="CR46" s="66"/>
      <c r="CS46" s="66"/>
      <c r="CT46" s="66"/>
      <c r="CU46" s="66"/>
      <c r="CV46" s="13"/>
      <c r="CW46" s="67"/>
      <c r="CX46" s="40"/>
      <c r="CY46" s="40"/>
      <c r="CZ46" s="40"/>
      <c r="DA46" s="40"/>
      <c r="DB46" s="40"/>
      <c r="DC46" s="13"/>
      <c r="DD46" s="13"/>
      <c r="DE46" s="13"/>
      <c r="DF46" s="13"/>
      <c r="DG46" s="13"/>
      <c r="DH46" s="13"/>
      <c r="DI46" s="13"/>
      <c r="DJ46" s="13"/>
      <c r="DK46" s="13"/>
      <c r="DL46" s="13"/>
      <c r="DM46" s="13"/>
      <c r="DN46" s="13"/>
      <c r="DO46" s="13"/>
      <c r="DP46" s="13"/>
      <c r="DQ46" s="13"/>
      <c r="DR46" s="13"/>
      <c r="DS46" s="13"/>
      <c r="DT46" s="13"/>
      <c r="DU46" s="13"/>
      <c r="DV46" s="13"/>
      <c r="DW46" s="13"/>
      <c r="DX46" s="13"/>
      <c r="DY46" s="13"/>
      <c r="DZ46" s="13"/>
      <c r="EA46" s="13"/>
      <c r="EB46" s="13"/>
      <c r="EC46" s="13"/>
      <c r="ED46" s="13"/>
      <c r="EE46" s="13"/>
      <c r="EF46" s="13"/>
      <c r="EG46" s="13"/>
      <c r="EH46" s="13"/>
      <c r="EI46" s="13"/>
      <c r="EJ46" s="13"/>
      <c r="EK46" s="13"/>
      <c r="EL46" s="13"/>
      <c r="EM46" s="13"/>
      <c r="EN46" s="13"/>
      <c r="EO46" s="13"/>
      <c r="EP46" s="13"/>
      <c r="EQ46" s="13"/>
      <c r="ER46" s="13"/>
      <c r="ES46" s="13"/>
      <c r="ET46" s="13"/>
      <c r="EU46" s="13"/>
      <c r="EV46" s="13"/>
      <c r="EW46" s="13"/>
      <c r="EX46" s="13"/>
      <c r="EY46" s="13"/>
      <c r="EZ46" s="13"/>
      <c r="FA46" s="13"/>
      <c r="FB46" s="13"/>
      <c r="FC46" s="13"/>
      <c r="FD46" s="13"/>
      <c r="FE46" s="13"/>
      <c r="FF46" s="13"/>
      <c r="FG46" s="13"/>
      <c r="FH46" s="13"/>
      <c r="FI46" s="13"/>
      <c r="FJ46" s="13"/>
      <c r="FK46" s="13"/>
      <c r="FL46" s="13"/>
      <c r="FM46" s="13"/>
    </row>
    <row r="47" spans="1:169" ht="14.1" customHeight="1">
      <c r="A47"/>
      <c r="B47"/>
      <c r="C47"/>
      <c r="D47"/>
      <c r="E47"/>
      <c r="F47"/>
      <c r="G47"/>
      <c r="H47"/>
      <c r="I47"/>
      <c r="J47" s="66"/>
      <c r="K47" s="66"/>
      <c r="L47" s="66"/>
      <c r="M47" s="66"/>
      <c r="N47" s="66"/>
      <c r="O47" s="66"/>
      <c r="P47" s="66"/>
      <c r="Q47" s="66"/>
      <c r="R47" s="11"/>
      <c r="S47" s="11"/>
      <c r="T47" s="11"/>
      <c r="U47" s="11"/>
      <c r="V47" s="11"/>
      <c r="W47" s="6"/>
      <c r="X47" s="6"/>
      <c r="AC47" s="66"/>
      <c r="AD47" s="66"/>
      <c r="AE47" s="66"/>
      <c r="AF47" s="66"/>
      <c r="AG47" s="66"/>
      <c r="AH47" s="66"/>
      <c r="AI47"/>
      <c r="AJ47"/>
      <c r="AK47"/>
      <c r="AL47"/>
      <c r="AM47"/>
      <c r="AN47"/>
      <c r="AO47" s="57"/>
      <c r="AP47" s="66"/>
      <c r="AQ47" s="66"/>
      <c r="AR47" s="66"/>
      <c r="AS47" s="66"/>
      <c r="AT47" s="66"/>
      <c r="AU47" s="66"/>
      <c r="AV47" s="66"/>
      <c r="AW47" s="66"/>
      <c r="AX47" s="66"/>
      <c r="AY47" s="66"/>
      <c r="AZ47" s="66"/>
      <c r="BA47" s="66"/>
      <c r="BB47" s="66"/>
      <c r="BC47" s="66"/>
      <c r="BD47" s="66"/>
      <c r="BE47" s="66"/>
      <c r="BF47" s="66"/>
      <c r="BG47" s="66"/>
      <c r="BH47" s="66"/>
      <c r="BI47" s="66"/>
      <c r="BJ47" s="66"/>
      <c r="BK47" s="66"/>
      <c r="BL47" s="66"/>
      <c r="BM47" s="66"/>
      <c r="BN47" s="66"/>
      <c r="BO47" s="66"/>
      <c r="BP47" s="66"/>
      <c r="BQ47" s="66"/>
      <c r="BR47" s="66"/>
      <c r="BS47" s="66"/>
      <c r="BT47" s="66"/>
      <c r="BU47" s="66"/>
      <c r="BV47" s="66"/>
      <c r="BW47" s="66"/>
      <c r="BX47" s="66"/>
      <c r="BY47" s="66"/>
      <c r="BZ47" s="66"/>
      <c r="CA47" s="13"/>
      <c r="CB47" s="29" t="s">
        <v>322</v>
      </c>
      <c r="CC47" s="40">
        <f>FINANCIAMENTO!E30</f>
        <v>0</v>
      </c>
      <c r="CD47" s="40">
        <f>FINANCIAMENTO!F30</f>
        <v>0</v>
      </c>
      <c r="CE47" s="40">
        <f t="shared" si="9"/>
        <v>0</v>
      </c>
      <c r="CF47" s="40">
        <f>FINANCIAMENTO!D30</f>
        <v>0</v>
      </c>
      <c r="CG47" s="40">
        <f>FINANCIAMENTO!G30</f>
        <v>0</v>
      </c>
      <c r="CH47" s="31"/>
      <c r="CI47" s="66"/>
      <c r="CJ47" s="13"/>
      <c r="CK47" s="13"/>
      <c r="CL47" s="13"/>
      <c r="CM47" s="13"/>
      <c r="CN47" s="13"/>
      <c r="CO47" s="13"/>
      <c r="CP47" s="66"/>
      <c r="CQ47" s="66"/>
      <c r="CR47" s="66"/>
      <c r="CS47" s="66"/>
      <c r="CT47" s="66"/>
      <c r="CU47" s="66"/>
      <c r="CV47" s="13"/>
      <c r="CW47" s="59" t="s">
        <v>323</v>
      </c>
      <c r="CX47" s="40"/>
      <c r="CY47" s="40"/>
      <c r="CZ47" s="40"/>
      <c r="DA47" s="40"/>
      <c r="DB47" s="40"/>
      <c r="DC47" s="13"/>
      <c r="DD47" s="13"/>
      <c r="DE47" s="13"/>
      <c r="DF47" s="13"/>
      <c r="DG47" s="13"/>
      <c r="DH47" s="13"/>
      <c r="DI47" s="13"/>
      <c r="DJ47" s="13"/>
      <c r="DK47" s="13"/>
      <c r="DL47" s="13"/>
      <c r="DM47" s="13"/>
      <c r="DN47" s="13"/>
      <c r="DO47" s="13"/>
      <c r="DP47" s="13"/>
      <c r="DQ47" s="13"/>
      <c r="DR47" s="13"/>
      <c r="DS47" s="13"/>
      <c r="DT47" s="13"/>
      <c r="DU47" s="13"/>
      <c r="DV47" s="13"/>
      <c r="DW47" s="13"/>
      <c r="DX47" s="13"/>
      <c r="DY47" s="13"/>
      <c r="DZ47" s="13"/>
      <c r="EA47" s="13"/>
      <c r="EB47" s="13"/>
      <c r="EC47" s="13"/>
      <c r="ED47" s="13"/>
      <c r="EE47" s="13"/>
      <c r="EF47" s="13"/>
      <c r="EG47" s="13"/>
      <c r="EH47" s="13"/>
      <c r="EI47" s="13"/>
      <c r="EJ47" s="13"/>
      <c r="EK47" s="13"/>
      <c r="EL47" s="13"/>
      <c r="EM47" s="13"/>
      <c r="EN47" s="13"/>
      <c r="EO47" s="13"/>
      <c r="EP47" s="13"/>
      <c r="EQ47" s="13"/>
      <c r="ER47" s="13"/>
      <c r="ES47" s="13"/>
      <c r="ET47" s="13"/>
      <c r="EU47" s="13"/>
      <c r="EV47" s="13"/>
      <c r="EW47" s="13"/>
      <c r="EX47" s="13"/>
      <c r="EY47" s="13"/>
      <c r="EZ47" s="13"/>
      <c r="FA47" s="13"/>
      <c r="FB47" s="13"/>
      <c r="FC47" s="13"/>
      <c r="FD47" s="13"/>
      <c r="FE47" s="13"/>
      <c r="FF47" s="13"/>
      <c r="FG47" s="13"/>
      <c r="FH47" s="13"/>
      <c r="FI47" s="13"/>
      <c r="FJ47" s="13"/>
      <c r="FK47" s="13"/>
      <c r="FL47" s="13"/>
      <c r="FM47" s="13"/>
    </row>
    <row r="48" spans="1:169" ht="14.1" customHeight="1">
      <c r="A48"/>
      <c r="B48"/>
      <c r="C48"/>
      <c r="D48"/>
      <c r="E48"/>
      <c r="F48"/>
      <c r="G48"/>
      <c r="H48"/>
      <c r="I48"/>
      <c r="J48" s="66"/>
      <c r="K48" s="66"/>
      <c r="L48" s="66"/>
      <c r="M48" s="66"/>
      <c r="N48" s="66"/>
      <c r="O48" s="66"/>
      <c r="P48" s="66"/>
      <c r="Q48" s="66"/>
      <c r="R48" s="11"/>
      <c r="S48" s="11"/>
      <c r="T48" s="11"/>
      <c r="U48" s="11"/>
      <c r="V48" s="11"/>
      <c r="W48" s="6"/>
      <c r="X48" s="6"/>
      <c r="AC48" s="13"/>
      <c r="AD48" s="13"/>
      <c r="AE48" s="13"/>
      <c r="AF48" s="13"/>
      <c r="AG48" s="13"/>
      <c r="AH48" s="13"/>
      <c r="AI48"/>
      <c r="AJ48"/>
      <c r="AK48"/>
      <c r="AL48"/>
      <c r="AM48"/>
      <c r="AN48"/>
      <c r="AO48" s="43"/>
      <c r="AP48" s="66"/>
      <c r="AQ48" s="66"/>
      <c r="AR48" s="66"/>
      <c r="AS48" s="66"/>
      <c r="AT48" s="66"/>
      <c r="AU48" s="66"/>
      <c r="AV48" s="66"/>
      <c r="AW48" s="66"/>
      <c r="AX48" s="66"/>
      <c r="AY48" s="66"/>
      <c r="AZ48" s="66"/>
      <c r="BA48" s="66"/>
      <c r="BB48" s="66"/>
      <c r="BC48" s="66"/>
      <c r="BD48" s="66"/>
      <c r="BE48" s="66"/>
      <c r="BF48" s="66"/>
      <c r="BG48" s="66"/>
      <c r="BH48" s="66"/>
      <c r="BI48" s="66"/>
      <c r="BJ48" s="66"/>
      <c r="BK48" s="66"/>
      <c r="BL48" s="66"/>
      <c r="BM48" s="66"/>
      <c r="BN48" s="66"/>
      <c r="BO48" s="66"/>
      <c r="BP48" s="66"/>
      <c r="BQ48" s="66"/>
      <c r="BR48" s="66"/>
      <c r="BS48" s="66"/>
      <c r="BT48" s="66"/>
      <c r="BU48" s="66"/>
      <c r="BV48" s="66"/>
      <c r="BW48" s="66"/>
      <c r="BX48" s="66"/>
      <c r="BY48" s="66"/>
      <c r="BZ48" s="66"/>
      <c r="CA48" s="13"/>
      <c r="CB48" s="29" t="s">
        <v>324</v>
      </c>
      <c r="CC48" s="40">
        <f>FINANCIAMENTO!E31</f>
        <v>0</v>
      </c>
      <c r="CD48" s="40">
        <f>FINANCIAMENTO!F31</f>
        <v>0</v>
      </c>
      <c r="CE48" s="40">
        <f t="shared" si="9"/>
        <v>0</v>
      </c>
      <c r="CF48" s="40">
        <f>FINANCIAMENTO!D31</f>
        <v>0</v>
      </c>
      <c r="CG48" s="40">
        <f>FINANCIAMENTO!G31</f>
        <v>0</v>
      </c>
      <c r="CH48" s="31"/>
      <c r="CI48" s="66"/>
      <c r="CJ48" s="13"/>
      <c r="CK48" s="13"/>
      <c r="CL48" s="13"/>
      <c r="CM48" s="13"/>
      <c r="CN48" s="13"/>
      <c r="CO48" s="13"/>
      <c r="CP48" s="66"/>
      <c r="CQ48" s="66"/>
      <c r="CR48" s="13"/>
      <c r="CS48" s="13"/>
      <c r="CT48" s="13"/>
      <c r="CU48" s="13"/>
      <c r="CV48" s="13"/>
      <c r="CW48" s="59" t="s">
        <v>325</v>
      </c>
      <c r="CX48" s="40">
        <f>M90</f>
        <v>0</v>
      </c>
      <c r="CY48" s="40">
        <f>N90</f>
        <v>0</v>
      </c>
      <c r="CZ48" s="40">
        <f>O90</f>
        <v>0</v>
      </c>
      <c r="DA48" s="40">
        <f>P90</f>
        <v>0</v>
      </c>
      <c r="DB48" s="40">
        <f>Q90</f>
        <v>0</v>
      </c>
      <c r="DC48" s="13"/>
      <c r="DD48" s="13"/>
      <c r="DE48" s="13"/>
      <c r="DF48" s="13"/>
      <c r="DG48" s="13"/>
      <c r="DH48" s="13"/>
      <c r="DI48" s="13"/>
      <c r="DJ48" s="13"/>
      <c r="DK48" s="13"/>
      <c r="DL48" s="13"/>
      <c r="DM48" s="13"/>
      <c r="DN48" s="13"/>
      <c r="DO48" s="13"/>
      <c r="DP48" s="13"/>
      <c r="DQ48" s="13"/>
      <c r="DR48" s="13"/>
      <c r="DS48" s="13"/>
      <c r="DT48" s="13"/>
      <c r="DU48" s="13"/>
      <c r="DV48" s="13"/>
      <c r="DW48" s="13"/>
      <c r="DX48" s="13"/>
      <c r="DY48" s="13"/>
      <c r="DZ48" s="13"/>
      <c r="EA48" s="13"/>
      <c r="EB48" s="13"/>
      <c r="EC48" s="13"/>
      <c r="ED48" s="13"/>
      <c r="EE48" s="13"/>
      <c r="EF48" s="13"/>
      <c r="EG48" s="13"/>
      <c r="EH48" s="13"/>
      <c r="EI48" s="13"/>
      <c r="EJ48" s="13"/>
      <c r="EK48" s="13"/>
      <c r="EL48" s="13"/>
      <c r="EM48" s="13"/>
      <c r="EN48" s="13"/>
      <c r="EO48" s="13"/>
      <c r="EP48" s="13"/>
      <c r="EQ48" s="13"/>
      <c r="ER48" s="13"/>
      <c r="ES48" s="13"/>
      <c r="ET48" s="13"/>
      <c r="EU48" s="13"/>
      <c r="EV48" s="13"/>
      <c r="EW48" s="13"/>
      <c r="EX48" s="13"/>
      <c r="EY48" s="13"/>
      <c r="EZ48" s="13"/>
      <c r="FA48" s="13"/>
      <c r="FB48" s="13"/>
      <c r="FC48" s="13"/>
      <c r="FD48" s="13"/>
      <c r="FE48" s="13"/>
      <c r="FF48" s="13"/>
      <c r="FG48" s="13"/>
      <c r="FH48" s="13"/>
      <c r="FI48" s="13"/>
      <c r="FJ48" s="13"/>
      <c r="FK48" s="13"/>
      <c r="FL48" s="13"/>
      <c r="FM48" s="13"/>
    </row>
    <row r="49" spans="1:169" ht="14.1" customHeight="1">
      <c r="A49"/>
      <c r="B49"/>
      <c r="C49"/>
      <c r="D49"/>
      <c r="E49"/>
      <c r="F49"/>
      <c r="G49"/>
      <c r="H49"/>
      <c r="I49"/>
      <c r="J49" s="66"/>
      <c r="K49" s="66"/>
      <c r="L49" s="66"/>
      <c r="M49" s="66"/>
      <c r="N49" s="66"/>
      <c r="O49" s="66"/>
      <c r="P49" s="66"/>
      <c r="Q49" s="66"/>
      <c r="R49" s="11"/>
      <c r="S49" s="11"/>
      <c r="T49" s="11"/>
      <c r="U49" s="11"/>
      <c r="V49" s="11"/>
      <c r="W49" s="6"/>
      <c r="X49" s="6"/>
      <c r="AC49" s="13"/>
      <c r="AD49" s="13"/>
      <c r="AE49" s="13"/>
      <c r="AF49" s="13"/>
      <c r="AG49" s="13"/>
      <c r="AH49" s="13"/>
      <c r="AI49"/>
      <c r="AJ49"/>
      <c r="AK49"/>
      <c r="AL49"/>
      <c r="AM49"/>
      <c r="AN49"/>
      <c r="AO49" s="43"/>
      <c r="AP49" s="66"/>
      <c r="AQ49" s="66"/>
      <c r="AR49" s="66"/>
      <c r="AS49" s="66"/>
      <c r="AT49" s="66"/>
      <c r="AU49" s="66"/>
      <c r="AV49" s="66"/>
      <c r="AW49" s="66"/>
      <c r="AX49" s="66"/>
      <c r="AY49" s="66"/>
      <c r="AZ49" s="66"/>
      <c r="BA49" s="66"/>
      <c r="BB49" s="66"/>
      <c r="BC49" s="66"/>
      <c r="BD49" s="66"/>
      <c r="BE49" s="66"/>
      <c r="BF49" s="66"/>
      <c r="BG49" s="66"/>
      <c r="BH49" s="66"/>
      <c r="BI49" s="66"/>
      <c r="BJ49" s="66"/>
      <c r="BK49" s="66"/>
      <c r="BL49" s="66"/>
      <c r="BM49" s="66"/>
      <c r="BN49" s="66"/>
      <c r="BO49" s="66"/>
      <c r="BP49" s="66"/>
      <c r="BQ49" s="66"/>
      <c r="BR49" s="66"/>
      <c r="BS49" s="66"/>
      <c r="BT49" s="66"/>
      <c r="BU49" s="66"/>
      <c r="BV49" s="66"/>
      <c r="BW49" s="66"/>
      <c r="BX49" s="66"/>
      <c r="BY49" s="66"/>
      <c r="BZ49" s="66"/>
      <c r="CA49" s="13"/>
      <c r="CB49" s="29" t="s">
        <v>326</v>
      </c>
      <c r="CC49" s="40">
        <f>FINANCIAMENTO!E32</f>
        <v>0</v>
      </c>
      <c r="CD49" s="40">
        <f>FINANCIAMENTO!F32</f>
        <v>0</v>
      </c>
      <c r="CE49" s="40">
        <f t="shared" si="9"/>
        <v>0</v>
      </c>
      <c r="CF49" s="40">
        <f>FINANCIAMENTO!D32</f>
        <v>0</v>
      </c>
      <c r="CG49" s="40">
        <f>FINANCIAMENTO!G32</f>
        <v>0</v>
      </c>
      <c r="CH49" s="31"/>
      <c r="CI49" s="66"/>
      <c r="CJ49" s="13"/>
      <c r="CK49" s="13"/>
      <c r="CL49" s="13"/>
      <c r="CM49" s="13"/>
      <c r="CN49" s="13"/>
      <c r="CO49" s="13"/>
      <c r="CP49" s="66"/>
      <c r="CQ49" s="66"/>
      <c r="CR49" s="13"/>
      <c r="CS49" s="13"/>
      <c r="CT49" s="13"/>
      <c r="CU49" s="13"/>
      <c r="CV49" s="13"/>
      <c r="CW49" s="59" t="s">
        <v>327</v>
      </c>
      <c r="CX49" s="40" t="e">
        <f>#REF!</f>
        <v>#REF!</v>
      </c>
      <c r="CY49" s="40" t="e">
        <f>#REF!</f>
        <v>#REF!</v>
      </c>
      <c r="CZ49" s="40" t="e">
        <f>#REF!</f>
        <v>#REF!</v>
      </c>
      <c r="DA49" s="40" t="e">
        <f>#REF!</f>
        <v>#REF!</v>
      </c>
      <c r="DB49" s="40" t="e">
        <f>#REF!</f>
        <v>#REF!</v>
      </c>
      <c r="DC49" s="13"/>
      <c r="DD49" s="13"/>
      <c r="DE49" s="13"/>
      <c r="DF49" s="13"/>
      <c r="DG49" s="13"/>
      <c r="DH49" s="13"/>
      <c r="DI49" s="13"/>
      <c r="DJ49" s="13"/>
      <c r="DK49" s="13"/>
      <c r="DL49" s="13"/>
      <c r="DM49" s="13"/>
      <c r="DN49" s="13"/>
      <c r="DO49" s="13"/>
      <c r="DP49" s="13"/>
      <c r="DQ49" s="13"/>
      <c r="DR49" s="13"/>
      <c r="DS49" s="13"/>
      <c r="DT49" s="13"/>
      <c r="DU49" s="13"/>
      <c r="DV49" s="13"/>
      <c r="DW49" s="13"/>
      <c r="DX49" s="13"/>
      <c r="DY49" s="13"/>
      <c r="DZ49" s="13"/>
      <c r="EA49" s="13"/>
      <c r="EB49" s="13"/>
      <c r="EC49" s="13"/>
      <c r="ED49" s="13"/>
      <c r="EE49" s="13"/>
      <c r="EF49" s="13"/>
      <c r="EG49" s="13"/>
      <c r="EH49" s="13"/>
      <c r="EI49" s="13"/>
      <c r="EJ49" s="13"/>
      <c r="EK49" s="13"/>
      <c r="EL49" s="13"/>
      <c r="EM49" s="13"/>
      <c r="EN49" s="13"/>
      <c r="EO49" s="13"/>
      <c r="EP49" s="13"/>
      <c r="EQ49" s="13"/>
      <c r="ER49" s="13"/>
      <c r="ES49" s="13"/>
      <c r="ET49" s="13"/>
      <c r="EU49" s="13"/>
      <c r="EV49" s="13"/>
      <c r="EW49" s="13"/>
      <c r="EX49" s="13"/>
      <c r="EY49" s="13"/>
      <c r="EZ49" s="13"/>
      <c r="FA49" s="13"/>
      <c r="FB49" s="13"/>
      <c r="FC49" s="13"/>
      <c r="FD49" s="13"/>
      <c r="FE49" s="13"/>
      <c r="FF49" s="13"/>
      <c r="FG49" s="13"/>
      <c r="FH49" s="13"/>
      <c r="FI49" s="13"/>
      <c r="FJ49" s="13"/>
      <c r="FK49" s="13"/>
      <c r="FL49" s="13"/>
      <c r="FM49" s="13"/>
    </row>
    <row r="50" spans="1:169" ht="14.1" customHeight="1">
      <c r="A50"/>
      <c r="B50"/>
      <c r="C50"/>
      <c r="D50"/>
      <c r="E50"/>
      <c r="F50"/>
      <c r="G50"/>
      <c r="H50"/>
      <c r="I50"/>
      <c r="J50" s="66"/>
      <c r="K50" s="66"/>
      <c r="L50" s="66"/>
      <c r="M50" s="66"/>
      <c r="N50" s="66"/>
      <c r="O50" s="66"/>
      <c r="P50" s="66"/>
      <c r="Q50" s="66"/>
      <c r="R50" s="11"/>
      <c r="S50" s="11"/>
      <c r="T50" s="11"/>
      <c r="U50" s="11"/>
      <c r="V50" s="11"/>
      <c r="W50" s="6"/>
      <c r="X50" s="6"/>
      <c r="AC50" s="13"/>
      <c r="AD50" s="13"/>
      <c r="AE50" s="13"/>
      <c r="AF50" s="13"/>
      <c r="AG50" s="13"/>
      <c r="AH50" s="13"/>
      <c r="AI50"/>
      <c r="AJ50"/>
      <c r="AK50"/>
      <c r="AL50"/>
      <c r="AM50"/>
      <c r="AN50"/>
      <c r="AO50" s="43"/>
      <c r="AP50" s="66"/>
      <c r="AQ50" s="66"/>
      <c r="AR50" s="66"/>
      <c r="AS50" s="66"/>
      <c r="AT50" s="66"/>
      <c r="AU50" s="66"/>
      <c r="AV50" s="66"/>
      <c r="AW50" s="66"/>
      <c r="AX50" s="66"/>
      <c r="AY50" s="66"/>
      <c r="AZ50" s="66"/>
      <c r="BA50" s="66"/>
      <c r="BB50" s="66"/>
      <c r="BC50" s="66"/>
      <c r="BD50" s="66"/>
      <c r="BE50" s="66"/>
      <c r="BF50" s="66"/>
      <c r="BG50" s="66"/>
      <c r="BH50" s="66"/>
      <c r="BI50" s="66"/>
      <c r="BJ50" s="66"/>
      <c r="BK50" s="66"/>
      <c r="BL50" s="66"/>
      <c r="BM50" s="66"/>
      <c r="BN50" s="66"/>
      <c r="BO50" s="66"/>
      <c r="BP50" s="66"/>
      <c r="BQ50" s="66"/>
      <c r="BR50" s="66"/>
      <c r="BS50" s="66"/>
      <c r="BT50" s="66"/>
      <c r="BU50" s="66"/>
      <c r="BV50" s="66"/>
      <c r="BW50" s="66"/>
      <c r="BX50" s="66"/>
      <c r="BY50" s="66"/>
      <c r="BZ50" s="66"/>
      <c r="CA50" s="13"/>
      <c r="CB50" s="29" t="s">
        <v>328</v>
      </c>
      <c r="CC50" s="40">
        <f>FINANCIAMENTO!E33</f>
        <v>0</v>
      </c>
      <c r="CD50" s="40">
        <f>FINANCIAMENTO!F33</f>
        <v>0</v>
      </c>
      <c r="CE50" s="40">
        <f t="shared" si="9"/>
        <v>0</v>
      </c>
      <c r="CF50" s="40">
        <f>FINANCIAMENTO!D33</f>
        <v>0</v>
      </c>
      <c r="CG50" s="40">
        <f>FINANCIAMENTO!G33</f>
        <v>0</v>
      </c>
      <c r="CH50" s="31"/>
      <c r="CI50" s="66"/>
      <c r="CJ50" s="13"/>
      <c r="CK50" s="13"/>
      <c r="CL50" s="13"/>
      <c r="CM50" s="13"/>
      <c r="CN50" s="13"/>
      <c r="CO50" s="13"/>
      <c r="CP50" s="66"/>
      <c r="CQ50" s="66"/>
      <c r="CR50" s="13"/>
      <c r="CS50" s="13"/>
      <c r="CT50" s="13"/>
      <c r="CU50" s="13"/>
      <c r="CV50" s="13"/>
      <c r="CW50" s="59" t="s">
        <v>329</v>
      </c>
      <c r="CX50" s="40">
        <f>M91</f>
        <v>0</v>
      </c>
      <c r="CY50" s="40">
        <f>N91</f>
        <v>0</v>
      </c>
      <c r="CZ50" s="40">
        <f>O91</f>
        <v>0</v>
      </c>
      <c r="DA50" s="40">
        <f>P91</f>
        <v>0</v>
      </c>
      <c r="DB50" s="40">
        <f>Q91</f>
        <v>0</v>
      </c>
      <c r="DC50" s="13"/>
      <c r="DD50" s="13"/>
      <c r="DE50" s="13"/>
      <c r="DF50" s="13"/>
      <c r="DG50" s="13"/>
      <c r="DH50" s="13"/>
      <c r="DI50" s="13"/>
      <c r="DJ50" s="13"/>
      <c r="DK50" s="13"/>
      <c r="DL50" s="13"/>
      <c r="DM50" s="13"/>
      <c r="DN50" s="13"/>
      <c r="DO50" s="13"/>
      <c r="DP50" s="13"/>
      <c r="DQ50" s="13"/>
      <c r="DR50" s="13"/>
      <c r="DS50" s="13"/>
      <c r="DT50" s="13"/>
      <c r="DU50" s="13"/>
      <c r="DV50" s="13"/>
      <c r="DW50" s="13"/>
      <c r="DX50" s="13"/>
      <c r="DY50" s="13"/>
      <c r="DZ50" s="13"/>
      <c r="EA50" s="13"/>
      <c r="EB50" s="13"/>
      <c r="EC50" s="13"/>
      <c r="ED50" s="13"/>
      <c r="EE50" s="13"/>
      <c r="EF50" s="13"/>
      <c r="EG50" s="13"/>
      <c r="EH50" s="13"/>
      <c r="EI50" s="13"/>
      <c r="EJ50" s="13"/>
      <c r="EK50" s="13"/>
      <c r="EL50" s="13"/>
      <c r="EM50" s="13"/>
      <c r="EN50" s="13"/>
      <c r="EO50" s="13"/>
      <c r="EP50" s="13"/>
      <c r="EQ50" s="13"/>
      <c r="ER50" s="13"/>
      <c r="ES50" s="13"/>
      <c r="ET50" s="13"/>
      <c r="EU50" s="13"/>
      <c r="EV50" s="13"/>
      <c r="EW50" s="13"/>
      <c r="EX50" s="13"/>
      <c r="EY50" s="13"/>
      <c r="EZ50" s="13"/>
      <c r="FA50" s="13"/>
      <c r="FB50" s="13"/>
      <c r="FC50" s="13"/>
      <c r="FD50" s="13"/>
      <c r="FE50" s="13"/>
      <c r="FF50" s="13"/>
      <c r="FG50" s="13"/>
      <c r="FH50" s="13"/>
      <c r="FI50" s="13"/>
      <c r="FJ50" s="13"/>
      <c r="FK50" s="13"/>
      <c r="FL50" s="13"/>
      <c r="FM50" s="13"/>
    </row>
    <row r="51" spans="1:169" ht="14.1" customHeight="1" thickBot="1">
      <c r="A51"/>
      <c r="B51"/>
      <c r="C51"/>
      <c r="D51"/>
      <c r="E51"/>
      <c r="F51"/>
      <c r="G51"/>
      <c r="H51"/>
      <c r="I51"/>
      <c r="J51" s="66"/>
      <c r="K51" s="66"/>
      <c r="L51" s="66"/>
      <c r="M51" s="66"/>
      <c r="N51" s="66"/>
      <c r="O51" s="66"/>
      <c r="P51" s="66"/>
      <c r="Q51" s="66"/>
      <c r="R51" s="11"/>
      <c r="S51" s="11"/>
      <c r="T51" s="11"/>
      <c r="U51" s="11"/>
      <c r="V51" s="11"/>
      <c r="W51" s="6"/>
      <c r="X51" s="6"/>
      <c r="AC51" s="13"/>
      <c r="AD51" s="13"/>
      <c r="AE51" s="13"/>
      <c r="AF51" s="13"/>
      <c r="AG51" s="13"/>
      <c r="AH51" s="13"/>
      <c r="AI51"/>
      <c r="AJ51"/>
      <c r="AK51"/>
      <c r="AL51"/>
      <c r="AM51"/>
      <c r="AN51"/>
      <c r="AO51" s="43"/>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13"/>
      <c r="CB51" s="69"/>
      <c r="CC51" s="49"/>
      <c r="CD51" s="50"/>
      <c r="CE51" s="50"/>
      <c r="CF51" s="49"/>
      <c r="CG51" s="50"/>
      <c r="CH51" s="31"/>
      <c r="CI51" s="66"/>
      <c r="CJ51" s="13"/>
      <c r="CK51" s="13"/>
      <c r="CL51" s="13"/>
      <c r="CM51" s="13"/>
      <c r="CN51" s="13"/>
      <c r="CO51" s="13"/>
      <c r="CP51" s="66"/>
      <c r="CQ51" s="66"/>
      <c r="CR51" s="13"/>
      <c r="CS51" s="13"/>
      <c r="CT51" s="13"/>
      <c r="CU51" s="13"/>
      <c r="CV51" s="13"/>
      <c r="CW51" s="59" t="s">
        <v>330</v>
      </c>
      <c r="CX51" s="40" t="e">
        <f>#REF!</f>
        <v>#REF!</v>
      </c>
      <c r="CY51" s="40" t="e">
        <f>#REF!</f>
        <v>#REF!</v>
      </c>
      <c r="CZ51" s="40" t="e">
        <f>#REF!</f>
        <v>#REF!</v>
      </c>
      <c r="DA51" s="40" t="e">
        <f>#REF!</f>
        <v>#REF!</v>
      </c>
      <c r="DB51" s="40" t="e">
        <f>#REF!</f>
        <v>#REF!</v>
      </c>
      <c r="DC51" s="13"/>
      <c r="DD51" s="13"/>
      <c r="DE51" s="13"/>
      <c r="DF51" s="13"/>
      <c r="DG51" s="13"/>
      <c r="DH51" s="13"/>
      <c r="DI51" s="13"/>
      <c r="DJ51" s="13"/>
      <c r="DK51" s="13"/>
      <c r="DL51" s="13"/>
      <c r="DM51" s="13"/>
      <c r="DN51" s="13"/>
      <c r="DO51" s="13"/>
      <c r="DP51" s="13"/>
      <c r="DQ51" s="13"/>
      <c r="DR51" s="13"/>
      <c r="DS51" s="13"/>
      <c r="DT51" s="13"/>
      <c r="DU51" s="13"/>
      <c r="DV51" s="13"/>
      <c r="DW51" s="13"/>
      <c r="DX51" s="13"/>
      <c r="DY51" s="13"/>
      <c r="DZ51" s="13"/>
      <c r="EA51" s="13"/>
      <c r="EB51" s="13"/>
      <c r="EC51" s="13"/>
      <c r="ED51" s="13"/>
      <c r="EE51" s="13"/>
      <c r="EF51" s="13"/>
      <c r="EG51" s="13"/>
      <c r="EH51" s="13"/>
      <c r="EI51" s="13"/>
      <c r="EJ51" s="13"/>
      <c r="EK51" s="13"/>
      <c r="EL51" s="13"/>
      <c r="EM51" s="13"/>
      <c r="EN51" s="13"/>
      <c r="EO51" s="13"/>
      <c r="EP51" s="13"/>
      <c r="EQ51" s="13"/>
      <c r="ER51" s="13"/>
      <c r="ES51" s="13"/>
      <c r="ET51" s="13"/>
      <c r="EU51" s="13"/>
      <c r="EV51" s="13"/>
      <c r="EW51" s="13"/>
      <c r="EX51" s="13"/>
      <c r="EY51" s="13"/>
      <c r="EZ51" s="13"/>
      <c r="FA51" s="13"/>
      <c r="FB51" s="13"/>
      <c r="FC51" s="13"/>
      <c r="FD51" s="13"/>
      <c r="FE51" s="13"/>
      <c r="FF51" s="13"/>
      <c r="FG51" s="13"/>
      <c r="FH51" s="13"/>
      <c r="FI51" s="13"/>
      <c r="FJ51" s="13"/>
      <c r="FK51" s="13"/>
      <c r="FL51" s="13"/>
      <c r="FM51" s="13"/>
    </row>
    <row r="52" spans="1:169" ht="14.1" customHeight="1">
      <c r="I52" s="8"/>
      <c r="J52" s="66"/>
      <c r="K52" s="66"/>
      <c r="L52" s="66"/>
      <c r="M52" s="66"/>
      <c r="N52" s="66"/>
      <c r="O52" s="66"/>
      <c r="P52" s="66"/>
      <c r="Q52" s="66"/>
      <c r="R52" s="11"/>
      <c r="S52" s="11"/>
      <c r="T52" s="11"/>
      <c r="U52" s="11"/>
      <c r="V52" s="11"/>
      <c r="W52" s="6"/>
      <c r="X52" s="6"/>
      <c r="AC52" s="13"/>
      <c r="AD52" s="13"/>
      <c r="AE52" s="13"/>
      <c r="AF52" s="13"/>
      <c r="AG52" s="13"/>
      <c r="AH52" s="13"/>
      <c r="AI52"/>
      <c r="AJ52"/>
      <c r="AK52"/>
      <c r="AL52"/>
      <c r="AM52"/>
      <c r="AN52"/>
      <c r="AO52" s="43"/>
      <c r="AP52" s="66"/>
      <c r="AQ52" s="66"/>
      <c r="AR52" s="66"/>
      <c r="AS52" s="66"/>
      <c r="AT52" s="66"/>
      <c r="AU52" s="66"/>
      <c r="AV52" s="66"/>
      <c r="AW52" s="66"/>
      <c r="AX52" s="66"/>
      <c r="AY52" s="66"/>
      <c r="AZ52" s="66"/>
      <c r="BA52" s="66"/>
      <c r="BB52" s="66"/>
      <c r="BC52" s="66"/>
      <c r="BD52" s="66"/>
      <c r="BE52" s="66"/>
      <c r="BF52" s="66"/>
      <c r="BG52" s="66"/>
      <c r="BH52" s="66"/>
      <c r="BI52" s="66"/>
      <c r="BJ52" s="66"/>
      <c r="BK52" s="66"/>
      <c r="BL52" s="66"/>
      <c r="BM52" s="66"/>
      <c r="BN52" s="66"/>
      <c r="BO52" s="66"/>
      <c r="BP52" s="66"/>
      <c r="BQ52" s="66"/>
      <c r="BR52" s="66"/>
      <c r="BS52" s="66"/>
      <c r="BT52" s="66"/>
      <c r="BU52" s="66"/>
      <c r="BV52" s="66"/>
      <c r="BW52" s="66"/>
      <c r="BX52" s="66"/>
      <c r="BY52" s="66"/>
      <c r="BZ52" s="66"/>
      <c r="CA52" s="13"/>
      <c r="CB52" s="17"/>
      <c r="CC52" s="42"/>
      <c r="CD52" s="42"/>
      <c r="CE52" s="42"/>
      <c r="CF52" s="42"/>
      <c r="CG52" s="42"/>
      <c r="CH52" s="31"/>
      <c r="CI52" s="66"/>
      <c r="CJ52" s="13"/>
      <c r="CK52" s="13"/>
      <c r="CL52" s="13"/>
      <c r="CM52" s="13"/>
      <c r="CN52" s="13"/>
      <c r="CO52" s="13"/>
      <c r="CP52" s="66"/>
      <c r="CQ52" s="66"/>
      <c r="CR52" s="13"/>
      <c r="CS52" s="13"/>
      <c r="CT52" s="13"/>
      <c r="CU52" s="13"/>
      <c r="CV52" s="13"/>
      <c r="CW52" s="67"/>
      <c r="CX52" s="40"/>
      <c r="CY52" s="40"/>
      <c r="CZ52" s="40"/>
      <c r="DA52" s="40"/>
      <c r="DB52" s="40"/>
      <c r="DC52" s="13"/>
      <c r="DD52" s="13"/>
      <c r="DE52" s="13"/>
      <c r="DF52" s="13"/>
      <c r="DG52" s="13"/>
      <c r="DH52" s="13"/>
      <c r="DI52" s="13"/>
      <c r="DJ52" s="13"/>
      <c r="DK52" s="13"/>
      <c r="DL52" s="13"/>
      <c r="DM52" s="13"/>
      <c r="DN52" s="13"/>
      <c r="DO52" s="13"/>
      <c r="DP52" s="13"/>
      <c r="DQ52" s="13"/>
      <c r="DR52" s="13"/>
      <c r="DS52" s="13"/>
      <c r="DT52" s="13"/>
      <c r="DU52" s="13"/>
      <c r="DV52" s="13"/>
      <c r="DW52" s="13"/>
      <c r="DX52" s="13"/>
      <c r="DY52" s="13"/>
      <c r="DZ52" s="13"/>
      <c r="EA52" s="13"/>
      <c r="EB52" s="13"/>
      <c r="EC52" s="13"/>
      <c r="ED52" s="13"/>
      <c r="EE52" s="13"/>
      <c r="EF52" s="13"/>
      <c r="EG52" s="13"/>
      <c r="EH52" s="13"/>
      <c r="EI52" s="13"/>
      <c r="EJ52" s="13"/>
      <c r="EK52" s="13"/>
      <c r="EL52" s="13"/>
      <c r="EM52" s="13"/>
      <c r="EN52" s="13"/>
      <c r="EO52" s="13"/>
      <c r="EP52" s="13"/>
      <c r="EQ52" s="13"/>
      <c r="ER52" s="13"/>
      <c r="ES52" s="13"/>
      <c r="ET52" s="13"/>
      <c r="EU52" s="13"/>
      <c r="EV52" s="13"/>
      <c r="EW52" s="13"/>
      <c r="EX52" s="13"/>
      <c r="EY52" s="13"/>
      <c r="EZ52" s="13"/>
      <c r="FA52" s="13"/>
      <c r="FB52" s="13"/>
      <c r="FC52" s="13"/>
      <c r="FD52" s="13"/>
      <c r="FE52" s="13"/>
      <c r="FF52" s="13"/>
      <c r="FG52" s="13"/>
      <c r="FH52" s="13"/>
      <c r="FI52" s="13"/>
      <c r="FJ52" s="13"/>
      <c r="FK52" s="13"/>
      <c r="FL52" s="13"/>
      <c r="FM52" s="13"/>
    </row>
    <row r="53" spans="1:169" ht="14.1" customHeight="1">
      <c r="I53" s="8"/>
      <c r="J53" s="66"/>
      <c r="K53" s="66"/>
      <c r="L53" s="66"/>
      <c r="M53" s="66"/>
      <c r="N53" s="66"/>
      <c r="O53" s="66"/>
      <c r="P53" s="66"/>
      <c r="Q53" s="66"/>
      <c r="R53" s="11"/>
      <c r="S53" s="11"/>
      <c r="T53" s="11"/>
      <c r="U53" s="11"/>
      <c r="V53" s="11"/>
      <c r="W53" s="6"/>
      <c r="X53" s="6"/>
      <c r="AC53" s="13"/>
      <c r="AD53" s="13"/>
      <c r="AE53" s="13"/>
      <c r="AF53" s="13"/>
      <c r="AG53" s="13"/>
      <c r="AH53" s="13"/>
      <c r="AI53"/>
      <c r="AJ53"/>
      <c r="AK53"/>
      <c r="AL53"/>
      <c r="AM53"/>
      <c r="AN53"/>
      <c r="AO53" s="43"/>
      <c r="AP53" s="66"/>
      <c r="AQ53" s="66"/>
      <c r="AR53" s="66"/>
      <c r="AS53" s="66"/>
      <c r="AT53" s="66"/>
      <c r="AU53" s="66"/>
      <c r="AV53" s="66"/>
      <c r="AW53" s="66"/>
      <c r="AX53" s="66"/>
      <c r="AY53" s="66"/>
      <c r="AZ53" s="66"/>
      <c r="BA53" s="66"/>
      <c r="BB53" s="66"/>
      <c r="BC53" s="66"/>
      <c r="BD53" s="66"/>
      <c r="BE53" s="66"/>
      <c r="BF53" s="66"/>
      <c r="BG53" s="66"/>
      <c r="BH53" s="66"/>
      <c r="BI53" s="66"/>
      <c r="BJ53" s="66"/>
      <c r="BK53" s="66"/>
      <c r="BL53" s="66"/>
      <c r="BM53" s="66"/>
      <c r="BN53" s="66"/>
      <c r="BO53" s="66"/>
      <c r="BP53" s="66"/>
      <c r="BQ53" s="66"/>
      <c r="BR53" s="66"/>
      <c r="BS53" s="66"/>
      <c r="BT53" s="66"/>
      <c r="BU53" s="66"/>
      <c r="BV53" s="66"/>
      <c r="BW53" s="66"/>
      <c r="BX53" s="66"/>
      <c r="BY53" s="66"/>
      <c r="BZ53" s="66"/>
      <c r="CA53" s="13"/>
      <c r="CB53" s="18" t="s">
        <v>258</v>
      </c>
      <c r="CC53" s="41">
        <f>SUM(CC36:CC52)</f>
        <v>0</v>
      </c>
      <c r="CD53" s="41">
        <f>SUM(CD36:CD52)</f>
        <v>0</v>
      </c>
      <c r="CE53" s="41">
        <f>SUM(CE36:CE52)</f>
        <v>0</v>
      </c>
      <c r="CF53" s="41">
        <f>SUM(CF36:CF52)</f>
        <v>0</v>
      </c>
      <c r="CG53" s="41">
        <f>SUM(CG36:CG52)</f>
        <v>0</v>
      </c>
      <c r="CH53" s="66"/>
      <c r="CI53" s="66"/>
      <c r="CJ53" s="13"/>
      <c r="CK53" s="13"/>
      <c r="CL53" s="13"/>
      <c r="CM53" s="13"/>
      <c r="CN53" s="13"/>
      <c r="CO53" s="13"/>
      <c r="CP53" s="13"/>
      <c r="CQ53" s="13"/>
      <c r="CR53" s="13"/>
      <c r="CS53" s="13"/>
      <c r="CT53" s="13"/>
      <c r="CU53" s="13"/>
      <c r="CV53" s="13"/>
      <c r="CW53" s="59" t="s">
        <v>331</v>
      </c>
      <c r="CX53" s="40">
        <f>M92</f>
        <v>0</v>
      </c>
      <c r="CY53" s="40">
        <f>N92</f>
        <v>0</v>
      </c>
      <c r="CZ53" s="40">
        <f>O92</f>
        <v>0</v>
      </c>
      <c r="DA53" s="40">
        <f>P92</f>
        <v>0</v>
      </c>
      <c r="DB53" s="40">
        <f>Q92</f>
        <v>0</v>
      </c>
      <c r="DC53" s="13"/>
      <c r="DD53" s="13"/>
      <c r="DE53" s="13"/>
      <c r="DF53" s="13"/>
      <c r="DG53" s="13"/>
      <c r="DH53" s="13"/>
      <c r="DI53" s="13"/>
      <c r="DJ53" s="13"/>
      <c r="DK53" s="13"/>
      <c r="DL53" s="13"/>
      <c r="DM53" s="13"/>
      <c r="DN53" s="13"/>
      <c r="DO53" s="13"/>
      <c r="DP53" s="13"/>
      <c r="DQ53" s="13"/>
      <c r="DR53" s="13"/>
      <c r="DS53" s="13"/>
      <c r="DT53" s="13"/>
      <c r="DU53" s="13"/>
      <c r="DV53" s="13"/>
      <c r="DW53" s="13"/>
      <c r="DX53" s="13"/>
      <c r="DY53" s="13"/>
      <c r="DZ53" s="13"/>
      <c r="EA53" s="13"/>
      <c r="EB53" s="13"/>
      <c r="EC53" s="13"/>
      <c r="ED53" s="13"/>
      <c r="EE53" s="13"/>
      <c r="EF53" s="13"/>
      <c r="EG53" s="13"/>
      <c r="EH53" s="13"/>
      <c r="EI53" s="13"/>
      <c r="EJ53" s="13"/>
      <c r="EK53" s="13"/>
      <c r="EL53" s="13"/>
      <c r="EM53" s="13"/>
      <c r="EN53" s="13"/>
      <c r="EO53" s="13"/>
      <c r="EP53" s="13"/>
      <c r="EQ53" s="13"/>
      <c r="ER53" s="13"/>
      <c r="ES53" s="13"/>
      <c r="ET53" s="13"/>
      <c r="EU53" s="13"/>
      <c r="EV53" s="13"/>
      <c r="EW53" s="13"/>
      <c r="EX53" s="13"/>
      <c r="EY53" s="13"/>
      <c r="EZ53" s="13"/>
      <c r="FA53" s="13"/>
      <c r="FB53" s="13"/>
      <c r="FC53" s="13"/>
      <c r="FD53" s="13"/>
      <c r="FE53" s="13"/>
      <c r="FF53" s="13"/>
      <c r="FG53" s="13"/>
      <c r="FH53" s="13"/>
      <c r="FI53" s="13"/>
      <c r="FJ53" s="13"/>
      <c r="FK53" s="13"/>
      <c r="FL53" s="13"/>
      <c r="FM53" s="13"/>
    </row>
    <row r="54" spans="1:169" ht="14.1" customHeight="1" thickBot="1">
      <c r="I54" s="103"/>
      <c r="J54" s="66"/>
      <c r="K54" s="66"/>
      <c r="L54" s="66"/>
      <c r="M54" s="66"/>
      <c r="N54" s="66"/>
      <c r="O54" s="66"/>
      <c r="P54" s="66"/>
      <c r="Q54" s="66"/>
      <c r="R54" s="11"/>
      <c r="S54" s="11"/>
      <c r="T54" s="11"/>
      <c r="U54" s="11"/>
      <c r="V54" s="11"/>
      <c r="AC54" s="13"/>
      <c r="AD54" s="13"/>
      <c r="AE54" s="13"/>
      <c r="AF54" s="13"/>
      <c r="AG54" s="13"/>
      <c r="AH54" s="13"/>
      <c r="AI54"/>
      <c r="AJ54"/>
      <c r="AK54"/>
      <c r="AL54"/>
      <c r="AM54"/>
      <c r="AN54"/>
      <c r="AO54" s="57"/>
      <c r="AP54" s="66"/>
      <c r="AQ54" s="66"/>
      <c r="AR54" s="66"/>
      <c r="AS54" s="66"/>
      <c r="AT54" s="66"/>
      <c r="AU54" s="66"/>
      <c r="AV54" s="66"/>
      <c r="AW54" s="66"/>
      <c r="AX54" s="66"/>
      <c r="AY54" s="66"/>
      <c r="AZ54" s="66"/>
      <c r="BA54" s="66"/>
      <c r="BB54" s="66"/>
      <c r="BC54" s="66"/>
      <c r="BD54" s="66"/>
      <c r="BE54" s="66"/>
      <c r="BF54" s="66"/>
      <c r="BG54" s="66"/>
      <c r="BH54" s="66"/>
      <c r="BI54" s="66"/>
      <c r="BJ54" s="66"/>
      <c r="BK54" s="66"/>
      <c r="BL54" s="66"/>
      <c r="BM54" s="66"/>
      <c r="BN54" s="66"/>
      <c r="BO54" s="66"/>
      <c r="BP54" s="66"/>
      <c r="BQ54" s="66"/>
      <c r="BR54" s="66"/>
      <c r="BS54" s="66"/>
      <c r="BT54" s="66"/>
      <c r="BU54" s="66"/>
      <c r="BV54" s="66"/>
      <c r="BW54" s="66"/>
      <c r="BX54" s="66"/>
      <c r="BY54" s="66"/>
      <c r="BZ54" s="66"/>
      <c r="CA54" s="13"/>
      <c r="CB54" s="19"/>
      <c r="CC54" s="46"/>
      <c r="CD54" s="46"/>
      <c r="CE54" s="46"/>
      <c r="CF54" s="46"/>
      <c r="CG54" s="46"/>
      <c r="CH54" s="13"/>
      <c r="CI54" s="13"/>
      <c r="CJ54" s="13"/>
      <c r="CK54" s="13"/>
      <c r="CL54" s="13"/>
      <c r="CM54" s="13"/>
      <c r="CN54" s="13"/>
      <c r="CO54" s="13"/>
      <c r="CP54" s="13"/>
      <c r="CQ54" s="13"/>
      <c r="CR54" s="13"/>
      <c r="CS54" s="13"/>
      <c r="CT54" s="13"/>
      <c r="CU54" s="13"/>
      <c r="CV54" s="13"/>
      <c r="CW54" s="63" t="s">
        <v>332</v>
      </c>
      <c r="CX54" s="48" t="e">
        <f>SUM(CX40:CX53)</f>
        <v>#REF!</v>
      </c>
      <c r="CY54" s="48" t="e">
        <f>SUM(CY40:CY53)</f>
        <v>#REF!</v>
      </c>
      <c r="CZ54" s="48" t="e">
        <f>SUM(CZ40:CZ53)</f>
        <v>#REF!</v>
      </c>
      <c r="DA54" s="48" t="e">
        <f>SUM(DA40:DA53)</f>
        <v>#REF!</v>
      </c>
      <c r="DB54" s="48" t="e">
        <f>SUM(DB40:DB53)</f>
        <v>#REF!</v>
      </c>
      <c r="DC54" s="13"/>
      <c r="DD54" s="13"/>
      <c r="DE54" s="13"/>
      <c r="DF54" s="13"/>
      <c r="DG54" s="13"/>
      <c r="DH54" s="13"/>
      <c r="DI54" s="13"/>
      <c r="DJ54" s="13"/>
      <c r="DK54" s="13"/>
      <c r="DL54" s="13"/>
      <c r="DM54" s="13"/>
      <c r="DN54" s="13"/>
      <c r="DO54" s="13"/>
      <c r="DP54" s="13"/>
      <c r="DQ54" s="13"/>
      <c r="DR54" s="13"/>
      <c r="DS54" s="13"/>
      <c r="DT54" s="13"/>
      <c r="DU54" s="13"/>
      <c r="DV54" s="13"/>
      <c r="DW54" s="13"/>
      <c r="DX54" s="13"/>
      <c r="DY54" s="13"/>
      <c r="DZ54" s="13"/>
      <c r="EA54" s="13"/>
      <c r="EB54" s="13"/>
      <c r="EC54" s="13"/>
      <c r="ED54" s="13"/>
      <c r="EE54" s="13"/>
      <c r="EF54" s="13"/>
      <c r="EG54" s="13"/>
      <c r="EH54" s="13"/>
      <c r="EI54" s="13"/>
      <c r="EJ54" s="13"/>
      <c r="EK54" s="13"/>
      <c r="EL54" s="13"/>
      <c r="EM54" s="13"/>
      <c r="EN54" s="13"/>
      <c r="EO54" s="13"/>
      <c r="EP54" s="13"/>
      <c r="EQ54" s="13"/>
      <c r="ER54" s="13"/>
      <c r="ES54" s="13"/>
      <c r="ET54" s="13"/>
      <c r="EU54" s="13"/>
      <c r="EV54" s="13"/>
      <c r="EW54" s="13"/>
      <c r="EX54" s="13"/>
      <c r="EY54" s="13"/>
      <c r="EZ54" s="13"/>
      <c r="FA54" s="13"/>
      <c r="FB54" s="13"/>
      <c r="FC54" s="13"/>
      <c r="FD54" s="13"/>
      <c r="FE54" s="13"/>
      <c r="FF54" s="13"/>
      <c r="FG54" s="13"/>
      <c r="FH54" s="13"/>
      <c r="FI54" s="13"/>
      <c r="FJ54" s="13"/>
      <c r="FK54" s="13"/>
      <c r="FL54" s="13"/>
      <c r="FM54" s="13"/>
    </row>
    <row r="55" spans="1:169" ht="17.25" thickBot="1">
      <c r="A55"/>
      <c r="B55"/>
      <c r="C55"/>
      <c r="D55"/>
      <c r="E55"/>
      <c r="F55"/>
      <c r="G55"/>
      <c r="H55"/>
      <c r="I55" s="104"/>
      <c r="J55" s="66"/>
      <c r="K55" s="66"/>
      <c r="L55" s="66"/>
      <c r="M55" s="66"/>
      <c r="N55" s="66"/>
      <c r="O55" s="66"/>
      <c r="P55" s="66"/>
      <c r="Q55" s="66"/>
      <c r="R55" s="11"/>
      <c r="S55" s="11"/>
      <c r="T55" s="11"/>
      <c r="U55" s="11"/>
      <c r="V55" s="11"/>
      <c r="W55" s="6"/>
      <c r="X55" s="6"/>
      <c r="AC55" s="13"/>
      <c r="AD55" s="13"/>
      <c r="AE55" s="13"/>
      <c r="AF55" s="13"/>
      <c r="AG55" s="13"/>
      <c r="AH55" s="13"/>
      <c r="AI55"/>
      <c r="AJ55"/>
      <c r="AK55"/>
      <c r="AL55"/>
      <c r="AM55"/>
      <c r="AN55"/>
      <c r="AO55" s="43"/>
      <c r="AP55" s="66"/>
      <c r="AQ55" s="66"/>
      <c r="AR55" s="66"/>
      <c r="AS55" s="66"/>
      <c r="AT55" s="13"/>
      <c r="AU55" s="66"/>
      <c r="AV55" s="66"/>
      <c r="AW55" s="66"/>
      <c r="AX55" s="66"/>
      <c r="AY55" s="66"/>
      <c r="AZ55" s="66"/>
      <c r="BA55" s="66"/>
      <c r="BB55" s="66"/>
      <c r="BC55" s="66"/>
      <c r="BD55" s="66"/>
      <c r="BE55" s="66"/>
      <c r="BF55" s="13"/>
      <c r="BG55" s="66"/>
      <c r="BH55" s="66"/>
      <c r="BI55" s="66"/>
      <c r="BJ55" s="66"/>
      <c r="BK55" s="66"/>
      <c r="BL55" s="66"/>
      <c r="BM55" s="66"/>
      <c r="BN55" s="66"/>
      <c r="BO55" s="66"/>
      <c r="BP55" s="66"/>
      <c r="BQ55" s="66"/>
      <c r="BR55" s="66"/>
      <c r="BS55" s="66"/>
      <c r="BT55" s="13"/>
      <c r="BU55" s="13"/>
      <c r="BV55" s="13"/>
      <c r="BW55" s="13"/>
      <c r="BX55" s="13"/>
      <c r="BY55" s="13"/>
      <c r="BZ55" s="13"/>
      <c r="CA55" s="13"/>
      <c r="CB55" s="13"/>
      <c r="CC55" s="13"/>
      <c r="CD55" s="13"/>
      <c r="CE55" s="13"/>
      <c r="CF55" s="13"/>
      <c r="CG55" s="13"/>
      <c r="CH55" s="13"/>
      <c r="CI55" s="13"/>
      <c r="CJ55" s="13"/>
      <c r="CK55" s="13"/>
      <c r="CL55" s="13"/>
      <c r="CM55" s="13"/>
      <c r="CN55" s="13"/>
      <c r="CO55" s="13"/>
      <c r="CP55" s="13"/>
      <c r="CQ55" s="13"/>
      <c r="CR55" s="13"/>
      <c r="CS55" s="13"/>
      <c r="CT55" s="13"/>
      <c r="CU55" s="13"/>
      <c r="CV55" s="13"/>
      <c r="CW55" s="65" t="s">
        <v>333</v>
      </c>
      <c r="CX55" s="61" t="e">
        <f>CX54+CX37</f>
        <v>#REF!</v>
      </c>
      <c r="CY55" s="61" t="e">
        <f>CY54+CY37</f>
        <v>#REF!</v>
      </c>
      <c r="CZ55" s="61" t="e">
        <f>CZ54+CZ37</f>
        <v>#REF!</v>
      </c>
      <c r="DA55" s="61" t="e">
        <f>DA54+DA37</f>
        <v>#REF!</v>
      </c>
      <c r="DB55" s="61" t="e">
        <f>DB54+DB37</f>
        <v>#REF!</v>
      </c>
      <c r="DC55" s="13"/>
      <c r="DD55" s="13"/>
      <c r="DE55" s="13"/>
      <c r="DF55" s="13"/>
      <c r="DG55" s="13"/>
      <c r="DH55" s="13"/>
      <c r="DI55" s="13"/>
      <c r="DJ55" s="13"/>
      <c r="DK55" s="13"/>
      <c r="DL55" s="13"/>
      <c r="DM55" s="13"/>
      <c r="DN55" s="13"/>
      <c r="DO55" s="13"/>
      <c r="DP55" s="13"/>
      <c r="DQ55" s="13"/>
      <c r="DR55" s="13"/>
      <c r="DS55" s="13"/>
      <c r="DT55" s="13"/>
      <c r="DU55" s="13"/>
      <c r="DV55" s="13"/>
      <c r="DW55" s="13"/>
      <c r="DX55" s="13"/>
      <c r="DY55" s="13"/>
      <c r="DZ55" s="13"/>
      <c r="EA55" s="13"/>
      <c r="EB55" s="13"/>
      <c r="EC55" s="13"/>
      <c r="ED55" s="13"/>
      <c r="EE55" s="13"/>
      <c r="EF55" s="13"/>
      <c r="EG55" s="13"/>
      <c r="EH55" s="13"/>
      <c r="EI55" s="13"/>
      <c r="EJ55" s="13"/>
      <c r="EK55" s="13"/>
      <c r="EL55" s="13"/>
      <c r="EM55" s="13"/>
      <c r="EN55" s="13"/>
      <c r="EO55" s="13"/>
      <c r="EP55" s="13"/>
      <c r="EQ55" s="13"/>
      <c r="ER55" s="13"/>
      <c r="ES55" s="13"/>
      <c r="ET55" s="13"/>
      <c r="EU55" s="13"/>
      <c r="EV55" s="13"/>
      <c r="EW55" s="13"/>
      <c r="EX55" s="13"/>
      <c r="EY55" s="13"/>
      <c r="EZ55" s="13"/>
      <c r="FA55" s="13"/>
      <c r="FB55" s="13"/>
      <c r="FC55" s="13"/>
      <c r="FD55" s="13"/>
      <c r="FE55" s="13"/>
      <c r="FF55" s="13"/>
      <c r="FG55" s="13"/>
      <c r="FH55" s="13"/>
      <c r="FI55" s="13"/>
      <c r="FJ55" s="13"/>
      <c r="FK55" s="13"/>
      <c r="FL55" s="13"/>
      <c r="FM55" s="13"/>
    </row>
    <row r="56" spans="1:169" ht="16.5">
      <c r="A56"/>
      <c r="B56"/>
      <c r="C56"/>
      <c r="D56"/>
      <c r="E56"/>
      <c r="F56"/>
      <c r="G56"/>
      <c r="H56"/>
      <c r="I56" s="104"/>
      <c r="J56" s="66"/>
      <c r="K56" s="66"/>
      <c r="L56" s="66"/>
      <c r="M56" s="66"/>
      <c r="N56" s="66"/>
      <c r="O56" s="66"/>
      <c r="P56" s="66"/>
      <c r="Q56" s="66"/>
      <c r="R56" s="11"/>
      <c r="S56" s="11"/>
      <c r="T56" s="11"/>
      <c r="U56" s="11"/>
      <c r="V56" s="11"/>
      <c r="AC56" s="13"/>
      <c r="AD56" s="13"/>
      <c r="AE56" s="13"/>
      <c r="AF56" s="13"/>
      <c r="AG56" s="13"/>
      <c r="AH56" s="13"/>
      <c r="AI56" s="66"/>
      <c r="AJ56" s="66"/>
      <c r="AK56" s="66"/>
      <c r="AL56" s="66"/>
      <c r="AM56" s="66"/>
      <c r="AN56" s="66"/>
      <c r="AO56" s="66"/>
      <c r="AP56" s="66"/>
      <c r="AQ56" s="66"/>
      <c r="AR56" s="66"/>
      <c r="AS56" s="13"/>
      <c r="AT56" s="13"/>
      <c r="AU56" s="66"/>
      <c r="AV56" s="66"/>
      <c r="AW56" s="66"/>
      <c r="AX56" s="66"/>
      <c r="AY56" s="66"/>
      <c r="AZ56" s="66"/>
      <c r="BA56" s="66"/>
      <c r="BB56" s="66"/>
      <c r="BC56" s="66"/>
      <c r="BD56" s="66"/>
      <c r="BE56" s="66"/>
      <c r="BF56" s="13"/>
      <c r="BG56" s="66"/>
      <c r="BH56" s="66"/>
      <c r="BI56" s="66"/>
      <c r="BJ56" s="66"/>
      <c r="BK56" s="66"/>
      <c r="BL56" s="66"/>
      <c r="BM56" s="66"/>
      <c r="BN56" s="66"/>
      <c r="BO56" s="66"/>
      <c r="BP56" s="66"/>
      <c r="BQ56" s="66"/>
      <c r="BR56" s="66"/>
      <c r="BS56" s="66"/>
      <c r="BT56" s="13"/>
      <c r="BU56" s="13"/>
      <c r="BV56" s="13"/>
      <c r="BW56" s="13"/>
      <c r="BX56" s="13"/>
      <c r="BY56" s="13"/>
      <c r="BZ56" s="13"/>
      <c r="CA56" s="13"/>
      <c r="CB56" s="13"/>
      <c r="CC56" s="13"/>
      <c r="CD56" s="13"/>
      <c r="CE56" s="13"/>
      <c r="CF56" s="13"/>
      <c r="CG56" s="13"/>
      <c r="CH56" s="13"/>
      <c r="CI56" s="13"/>
      <c r="CJ56" s="13"/>
      <c r="CK56" s="13"/>
      <c r="CL56" s="13"/>
      <c r="CM56" s="13"/>
      <c r="CN56" s="13"/>
      <c r="CO56" s="13"/>
      <c r="CP56" s="13"/>
      <c r="CQ56" s="13"/>
      <c r="CR56" s="13"/>
      <c r="CS56" s="13"/>
      <c r="CT56" s="13"/>
      <c r="CU56" s="13"/>
      <c r="CV56" s="13"/>
      <c r="CW56" s="66"/>
      <c r="CX56" s="70"/>
      <c r="CY56" s="13"/>
      <c r="CZ56" s="13"/>
      <c r="DA56" s="13"/>
      <c r="DB56" s="13"/>
      <c r="DC56" s="13"/>
      <c r="DD56" s="13"/>
      <c r="DE56" s="13"/>
      <c r="DF56" s="13"/>
      <c r="DG56" s="13"/>
      <c r="DH56" s="13"/>
      <c r="DI56" s="13"/>
      <c r="DJ56" s="13"/>
      <c r="DK56" s="13"/>
      <c r="DL56" s="13"/>
      <c r="DM56" s="13"/>
      <c r="DN56" s="13"/>
      <c r="DO56" s="13"/>
      <c r="DP56" s="13"/>
      <c r="DQ56" s="13"/>
      <c r="DR56" s="13"/>
      <c r="DS56" s="13"/>
      <c r="DT56" s="13"/>
      <c r="DU56" s="13"/>
      <c r="DV56" s="13"/>
      <c r="DW56" s="13"/>
      <c r="DX56" s="13"/>
      <c r="DY56" s="13"/>
      <c r="DZ56" s="13"/>
      <c r="EA56" s="13"/>
      <c r="EB56" s="13"/>
      <c r="EC56" s="13"/>
      <c r="ED56" s="13"/>
      <c r="EE56" s="13"/>
      <c r="EF56" s="13"/>
      <c r="EG56" s="13"/>
      <c r="EH56" s="13"/>
      <c r="EI56" s="13"/>
      <c r="EJ56" s="13"/>
      <c r="EK56" s="13"/>
      <c r="EL56" s="13"/>
      <c r="EM56" s="13"/>
      <c r="EN56" s="13"/>
      <c r="EO56" s="13"/>
      <c r="EP56" s="13"/>
      <c r="EQ56" s="13"/>
      <c r="ER56" s="13"/>
      <c r="ES56" s="13"/>
      <c r="ET56" s="13"/>
      <c r="EU56" s="13"/>
      <c r="EV56" s="13"/>
      <c r="EW56" s="13"/>
      <c r="EX56" s="13"/>
      <c r="EY56" s="13"/>
      <c r="EZ56" s="13"/>
      <c r="FA56" s="13"/>
      <c r="FB56" s="13"/>
      <c r="FC56" s="13"/>
      <c r="FD56" s="13"/>
      <c r="FE56" s="13"/>
      <c r="FF56" s="13"/>
      <c r="FG56" s="13"/>
      <c r="FH56" s="13"/>
      <c r="FI56" s="13"/>
      <c r="FJ56" s="13"/>
      <c r="FK56" s="13"/>
      <c r="FL56" s="13"/>
      <c r="FM56" s="13"/>
    </row>
    <row r="57" spans="1:169" ht="16.5">
      <c r="A57"/>
      <c r="B57"/>
      <c r="C57"/>
      <c r="D57"/>
      <c r="E57"/>
      <c r="F57"/>
      <c r="G57"/>
      <c r="H57"/>
      <c r="I57" s="3"/>
      <c r="J57" s="66"/>
      <c r="K57" s="66"/>
      <c r="L57" s="66"/>
      <c r="M57" s="66"/>
      <c r="N57" s="66"/>
      <c r="O57" s="66"/>
      <c r="P57" s="66"/>
      <c r="Q57" s="66"/>
      <c r="R57" s="11"/>
      <c r="S57" s="11"/>
      <c r="T57" s="11"/>
      <c r="U57" s="11"/>
      <c r="V57" s="11"/>
      <c r="W57" s="6"/>
      <c r="X57" s="6"/>
      <c r="AC57" s="13"/>
      <c r="AD57" s="13"/>
      <c r="AE57" s="13"/>
      <c r="AF57" s="13"/>
      <c r="AG57" s="13"/>
      <c r="AH57" s="13"/>
      <c r="AI57" s="66"/>
      <c r="AJ57" s="66"/>
      <c r="AK57" s="66"/>
      <c r="AL57" s="66"/>
      <c r="AM57" s="66"/>
      <c r="AN57" s="66"/>
      <c r="AO57" s="66"/>
      <c r="AP57" s="66"/>
      <c r="AQ57" s="66"/>
      <c r="AR57" s="66"/>
      <c r="AS57" s="13"/>
      <c r="AT57" s="13"/>
      <c r="AU57" s="66"/>
      <c r="AV57" s="66"/>
      <c r="AW57" s="66"/>
      <c r="AX57" s="66"/>
      <c r="AY57" s="66"/>
      <c r="AZ57" s="66"/>
      <c r="BA57" s="66"/>
      <c r="BB57" s="66"/>
      <c r="BC57" s="66"/>
      <c r="BD57" s="66"/>
      <c r="BE57" s="66"/>
      <c r="BF57" s="13"/>
      <c r="BG57" s="66"/>
      <c r="BH57" s="66"/>
      <c r="BI57" s="66"/>
      <c r="BJ57" s="66"/>
      <c r="BK57" s="66"/>
      <c r="BL57" s="66"/>
      <c r="BM57" s="66"/>
      <c r="BN57" s="66"/>
      <c r="BO57" s="66"/>
      <c r="BP57" s="66"/>
      <c r="BQ57" s="66"/>
      <c r="BR57" s="66"/>
      <c r="BS57" s="66"/>
      <c r="BT57" s="13"/>
      <c r="BU57" s="13"/>
      <c r="BV57" s="13"/>
      <c r="BW57" s="13"/>
      <c r="BX57" s="13"/>
      <c r="BY57" s="13"/>
      <c r="BZ57" s="13"/>
      <c r="CA57" s="13"/>
      <c r="CB57" s="13"/>
      <c r="CC57" s="13"/>
      <c r="CD57" s="13"/>
      <c r="CE57" s="13"/>
      <c r="CF57" s="13"/>
      <c r="CG57" s="13"/>
      <c r="CH57" s="13"/>
      <c r="CI57" s="13"/>
      <c r="CJ57" s="13"/>
      <c r="CK57" s="13"/>
      <c r="CL57" s="13"/>
      <c r="CM57" s="13"/>
      <c r="CN57" s="13"/>
      <c r="CO57" s="13"/>
      <c r="CP57" s="13"/>
      <c r="CQ57" s="13"/>
      <c r="CR57" s="13"/>
      <c r="CS57" s="13"/>
      <c r="CT57" s="13"/>
      <c r="CU57" s="13"/>
      <c r="CV57" s="13"/>
      <c r="CW57" s="13" t="s">
        <v>150</v>
      </c>
      <c r="CX57" s="43" t="e">
        <f>CX29-CX55</f>
        <v>#REF!</v>
      </c>
      <c r="CY57" s="43" t="e">
        <f>CY29-CY55</f>
        <v>#REF!</v>
      </c>
      <c r="CZ57" s="43" t="e">
        <f>CZ29-CZ55</f>
        <v>#REF!</v>
      </c>
      <c r="DA57" s="43" t="e">
        <f>DA29-DA55</f>
        <v>#REF!</v>
      </c>
      <c r="DB57" s="43" t="e">
        <f>DB29-DB55</f>
        <v>#REF!</v>
      </c>
      <c r="DC57" s="13"/>
      <c r="DD57" s="13"/>
      <c r="DE57" s="13"/>
      <c r="DF57" s="13"/>
      <c r="DG57" s="13"/>
      <c r="DH57" s="13"/>
      <c r="DI57" s="13"/>
      <c r="DJ57" s="13"/>
      <c r="DK57" s="13"/>
      <c r="DL57" s="13"/>
      <c r="DM57" s="13"/>
      <c r="DN57" s="13"/>
      <c r="DO57" s="13"/>
      <c r="DP57" s="13"/>
      <c r="DQ57" s="13"/>
      <c r="DR57" s="13"/>
      <c r="DS57" s="13"/>
      <c r="DT57" s="13"/>
      <c r="DU57" s="13"/>
      <c r="DV57" s="13"/>
      <c r="DW57" s="13"/>
      <c r="DX57" s="13"/>
      <c r="DY57" s="13"/>
      <c r="DZ57" s="13"/>
      <c r="EA57" s="13"/>
      <c r="EB57" s="13"/>
      <c r="EC57" s="13"/>
      <c r="ED57" s="13"/>
      <c r="EE57" s="13"/>
      <c r="EF57" s="13"/>
      <c r="EG57" s="13"/>
      <c r="EH57" s="13"/>
      <c r="EI57" s="13"/>
      <c r="EJ57" s="13"/>
      <c r="EK57" s="13"/>
      <c r="EL57" s="13"/>
      <c r="EM57" s="13"/>
      <c r="EN57" s="13"/>
      <c r="EO57" s="13"/>
      <c r="EP57" s="13"/>
      <c r="EQ57" s="13"/>
      <c r="ER57" s="13"/>
      <c r="ES57" s="13"/>
      <c r="ET57" s="13"/>
      <c r="EU57" s="13"/>
      <c r="EV57" s="13"/>
      <c r="EW57" s="13"/>
      <c r="EX57" s="13"/>
      <c r="EY57" s="13"/>
      <c r="EZ57" s="13"/>
      <c r="FA57" s="13"/>
      <c r="FB57" s="13"/>
      <c r="FC57" s="13"/>
      <c r="FD57" s="13"/>
      <c r="FE57" s="13"/>
      <c r="FF57" s="13"/>
      <c r="FG57" s="13"/>
      <c r="FH57" s="13"/>
      <c r="FI57" s="13"/>
      <c r="FJ57" s="13"/>
      <c r="FK57" s="13"/>
      <c r="FL57" s="13"/>
      <c r="FM57" s="13"/>
    </row>
    <row r="58" spans="1:169" ht="14.25">
      <c r="L58" s="66"/>
      <c r="M58" s="66"/>
      <c r="N58" s="66"/>
      <c r="O58" s="66"/>
      <c r="P58" s="66"/>
      <c r="Q58" s="66"/>
      <c r="R58" s="11"/>
      <c r="S58" s="11"/>
      <c r="T58" s="11"/>
      <c r="U58" s="11"/>
      <c r="V58" s="11"/>
      <c r="W58" s="6"/>
      <c r="X58" s="6"/>
      <c r="AC58" s="13"/>
      <c r="AD58" s="13"/>
      <c r="AE58" s="13"/>
      <c r="AF58" s="13"/>
      <c r="AG58" s="13"/>
      <c r="AH58" s="13"/>
      <c r="AI58" s="66"/>
      <c r="AJ58" s="66"/>
      <c r="AK58" s="66"/>
      <c r="AL58" s="66"/>
      <c r="AM58" s="66"/>
      <c r="AN58" s="66"/>
      <c r="AO58" s="66"/>
      <c r="AP58" s="66"/>
      <c r="AQ58" s="66"/>
      <c r="AR58" s="66"/>
      <c r="AS58" s="13"/>
      <c r="AT58" s="13"/>
      <c r="AU58" s="13"/>
      <c r="AV58" s="13"/>
      <c r="AW58" s="13"/>
      <c r="AX58" s="13"/>
      <c r="AY58" s="13"/>
      <c r="AZ58" s="13"/>
      <c r="BA58" s="13"/>
      <c r="BB58" s="13"/>
      <c r="BC58" s="13"/>
      <c r="BD58" s="13"/>
      <c r="BE58" s="13"/>
      <c r="BF58" s="13"/>
      <c r="BG58" s="66"/>
      <c r="BH58" s="66"/>
      <c r="BI58" s="66"/>
      <c r="BJ58" s="66"/>
      <c r="BK58" s="66"/>
      <c r="BL58" s="66"/>
      <c r="BM58" s="66"/>
      <c r="BN58" s="66"/>
      <c r="BO58" s="66"/>
      <c r="BP58" s="66"/>
      <c r="BQ58" s="66"/>
      <c r="BR58" s="66"/>
      <c r="BS58" s="66"/>
      <c r="BT58" s="13"/>
      <c r="BU58" s="13"/>
      <c r="BV58" s="13"/>
      <c r="BW58" s="13"/>
      <c r="BX58" s="13"/>
      <c r="BY58" s="13"/>
      <c r="BZ58" s="13"/>
      <c r="CA58" s="13"/>
      <c r="CB58" s="13"/>
      <c r="CC58" s="13"/>
      <c r="CD58" s="13"/>
      <c r="CE58" s="13"/>
      <c r="CF58" s="13"/>
      <c r="CG58" s="13"/>
      <c r="CH58" s="13"/>
      <c r="CI58" s="13"/>
      <c r="CJ58" s="13"/>
      <c r="CK58" s="13"/>
      <c r="CL58" s="13"/>
      <c r="CM58" s="13"/>
      <c r="CN58" s="13"/>
      <c r="CO58" s="13"/>
      <c r="CP58" s="13"/>
      <c r="CQ58" s="13"/>
      <c r="CR58" s="13"/>
      <c r="CS58" s="13"/>
      <c r="CT58" s="13"/>
      <c r="CU58" s="13"/>
      <c r="CV58" s="13"/>
      <c r="CW58" s="13" t="s">
        <v>334</v>
      </c>
      <c r="CX58" s="43" t="e">
        <f>CX55-M76</f>
        <v>#REF!</v>
      </c>
      <c r="CY58" s="43" t="e">
        <f>CY55-N76</f>
        <v>#REF!</v>
      </c>
      <c r="CZ58" s="43" t="e">
        <f>CZ55-O76</f>
        <v>#REF!</v>
      </c>
      <c r="DA58" s="43" t="e">
        <f>DA55-P76</f>
        <v>#REF!</v>
      </c>
      <c r="DB58" s="43" t="e">
        <f>DB55-Q76</f>
        <v>#REF!</v>
      </c>
      <c r="DC58" s="13"/>
      <c r="DD58" s="13"/>
      <c r="DE58" s="13"/>
      <c r="DF58" s="13"/>
      <c r="DG58" s="13"/>
      <c r="DH58" s="13"/>
      <c r="DI58" s="13"/>
      <c r="DJ58" s="13"/>
      <c r="DK58" s="13"/>
      <c r="DL58" s="13"/>
      <c r="DM58" s="13"/>
      <c r="DN58" s="13"/>
      <c r="DO58" s="13"/>
      <c r="DP58" s="13"/>
      <c r="DQ58" s="13"/>
      <c r="DR58" s="13"/>
      <c r="DS58" s="13"/>
      <c r="DT58" s="13"/>
      <c r="DU58" s="13"/>
      <c r="DV58" s="13"/>
      <c r="DW58" s="13"/>
      <c r="DX58" s="13"/>
      <c r="DY58" s="13"/>
      <c r="DZ58" s="13"/>
      <c r="EA58" s="13"/>
      <c r="EB58" s="13"/>
      <c r="EC58" s="13"/>
      <c r="ED58" s="13"/>
      <c r="EE58" s="13"/>
      <c r="EF58" s="13"/>
      <c r="EG58" s="13"/>
      <c r="EH58" s="13"/>
      <c r="EI58" s="13"/>
      <c r="EJ58" s="13"/>
      <c r="EK58" s="13"/>
      <c r="EL58" s="13"/>
      <c r="EM58" s="13"/>
      <c r="EN58" s="13"/>
      <c r="EO58" s="13"/>
      <c r="EP58" s="13"/>
      <c r="EQ58" s="13"/>
      <c r="ER58" s="13"/>
      <c r="ES58" s="13"/>
      <c r="ET58" s="13"/>
      <c r="EU58" s="13"/>
      <c r="EV58" s="13"/>
      <c r="EW58" s="13"/>
      <c r="EX58" s="13"/>
      <c r="EY58" s="13"/>
      <c r="EZ58" s="13"/>
      <c r="FA58" s="13"/>
      <c r="FB58" s="13"/>
      <c r="FC58" s="13"/>
      <c r="FD58" s="13"/>
      <c r="FE58" s="13"/>
      <c r="FF58" s="13"/>
      <c r="FG58" s="13"/>
      <c r="FH58" s="13"/>
      <c r="FI58" s="13"/>
      <c r="FJ58" s="13"/>
      <c r="FK58" s="13"/>
      <c r="FL58" s="13"/>
      <c r="FM58" s="13"/>
    </row>
    <row r="59" spans="1:169" ht="14.25">
      <c r="L59" s="66"/>
      <c r="M59" s="66"/>
      <c r="N59" s="66"/>
      <c r="O59" s="66"/>
      <c r="P59" s="66"/>
      <c r="Q59" s="66"/>
      <c r="R59" s="11"/>
      <c r="S59" s="11"/>
      <c r="T59" s="11"/>
      <c r="U59" s="11"/>
      <c r="V59" s="11"/>
      <c r="AC59" s="13"/>
      <c r="AD59" s="13"/>
      <c r="AE59" s="13"/>
      <c r="AF59" s="13"/>
      <c r="AG59" s="13"/>
      <c r="AH59" s="13"/>
      <c r="AI59" s="66"/>
      <c r="AJ59" s="66"/>
      <c r="AK59" s="66"/>
      <c r="AL59" s="66"/>
      <c r="AM59" s="66"/>
      <c r="AN59" s="66"/>
      <c r="AO59" s="66"/>
      <c r="AP59" s="66"/>
      <c r="AQ59" s="66"/>
      <c r="AR59" s="66"/>
      <c r="AS59" s="13"/>
      <c r="AT59" s="13"/>
      <c r="AU59" s="13"/>
      <c r="AV59" s="13"/>
      <c r="AW59" s="13"/>
      <c r="AX59" s="13"/>
      <c r="AY59" s="13"/>
      <c r="AZ59" s="13"/>
      <c r="BA59" s="13"/>
      <c r="BB59" s="13"/>
      <c r="BC59" s="13"/>
      <c r="BD59" s="13"/>
      <c r="BE59" s="13"/>
      <c r="BF59" s="13"/>
      <c r="BG59" s="66"/>
      <c r="BH59" s="66"/>
      <c r="BI59" s="66"/>
      <c r="BJ59" s="66"/>
      <c r="BK59" s="66"/>
      <c r="BL59" s="66"/>
      <c r="BM59" s="66"/>
      <c r="BN59" s="66"/>
      <c r="BO59" s="66"/>
      <c r="BP59" s="66"/>
      <c r="BQ59" s="66"/>
      <c r="BR59" s="66"/>
      <c r="BS59" s="66"/>
      <c r="BT59" s="13"/>
      <c r="BU59" s="13"/>
      <c r="BV59" s="13"/>
      <c r="BW59" s="13"/>
      <c r="BX59" s="13"/>
      <c r="BY59" s="13"/>
      <c r="BZ59" s="13"/>
      <c r="CA59" s="13"/>
      <c r="CB59" s="13"/>
      <c r="CC59" s="13"/>
      <c r="CD59" s="13"/>
      <c r="CE59" s="13"/>
      <c r="CF59" s="13"/>
      <c r="CG59" s="13"/>
      <c r="CH59" s="13"/>
      <c r="CI59" s="13"/>
      <c r="CJ59" s="13"/>
      <c r="CK59" s="13"/>
      <c r="CL59" s="13"/>
      <c r="CM59" s="13"/>
      <c r="CN59" s="13"/>
      <c r="CO59" s="13"/>
      <c r="CP59" s="13"/>
      <c r="CQ59" s="13"/>
      <c r="CR59" s="13"/>
      <c r="CS59" s="13"/>
      <c r="CT59" s="13"/>
      <c r="CU59" s="13"/>
      <c r="CV59" s="13"/>
      <c r="CW59" s="13" t="s">
        <v>335</v>
      </c>
      <c r="CX59" s="43">
        <f ca="1">CX29-BALANÇO!D33</f>
        <v>-4.5245548542830209E-74</v>
      </c>
      <c r="CY59" s="43">
        <f ca="1">CY29-BALANÇO!E33</f>
        <v>-5.5817705699888066E-74</v>
      </c>
      <c r="CZ59" s="43">
        <f ca="1">CZ29-BALANÇO!F33</f>
        <v>-1.3014845474003914E-72</v>
      </c>
      <c r="DA59" s="43">
        <f ca="1">DA29-BALANÇO!G33</f>
        <v>-9.0595743912855128E-72</v>
      </c>
      <c r="DB59" s="43">
        <f ca="1">DB29-BALANÇO!H33</f>
        <v>-1.6124848196792034E-70</v>
      </c>
      <c r="DC59" s="13"/>
      <c r="DD59" s="13"/>
      <c r="DE59" s="13"/>
      <c r="DF59" s="13"/>
      <c r="DG59" s="13"/>
      <c r="DH59" s="13"/>
      <c r="DI59" s="13"/>
      <c r="DJ59" s="13"/>
      <c r="DK59" s="13"/>
      <c r="DL59" s="13"/>
      <c r="DM59" s="13"/>
      <c r="DN59" s="13"/>
      <c r="DO59" s="13"/>
      <c r="DP59" s="13"/>
      <c r="DQ59" s="13"/>
      <c r="DR59" s="13"/>
      <c r="DS59" s="13"/>
      <c r="DT59" s="13"/>
      <c r="DU59" s="13"/>
      <c r="DV59" s="13"/>
      <c r="DW59" s="13"/>
      <c r="DX59" s="13"/>
      <c r="DY59" s="13"/>
      <c r="DZ59" s="13"/>
      <c r="EA59" s="13"/>
      <c r="EB59" s="13"/>
      <c r="EC59" s="13"/>
      <c r="ED59" s="13"/>
      <c r="EE59" s="13"/>
      <c r="EF59" s="13"/>
      <c r="EG59" s="13"/>
      <c r="EH59" s="13"/>
      <c r="EI59" s="13"/>
      <c r="EJ59" s="13"/>
      <c r="EK59" s="13"/>
      <c r="EL59" s="13"/>
      <c r="EM59" s="13"/>
      <c r="EN59" s="13"/>
      <c r="EO59" s="13"/>
      <c r="EP59" s="13"/>
      <c r="EQ59" s="13"/>
      <c r="ER59" s="13"/>
      <c r="ES59" s="13"/>
      <c r="ET59" s="13"/>
      <c r="EU59" s="13"/>
      <c r="EV59" s="13"/>
      <c r="EW59" s="13"/>
      <c r="EX59" s="13"/>
      <c r="EY59" s="13"/>
      <c r="EZ59" s="13"/>
      <c r="FA59" s="13"/>
      <c r="FB59" s="13"/>
      <c r="FC59" s="13"/>
      <c r="FD59" s="13"/>
      <c r="FE59" s="13"/>
      <c r="FF59" s="13"/>
      <c r="FG59" s="13"/>
      <c r="FH59" s="13"/>
      <c r="FI59" s="13"/>
      <c r="FJ59" s="13"/>
      <c r="FK59" s="13"/>
      <c r="FL59" s="13"/>
      <c r="FM59" s="13"/>
    </row>
    <row r="60" spans="1:169" ht="14.25">
      <c r="L60" s="66"/>
      <c r="M60" s="66"/>
      <c r="N60" s="66"/>
      <c r="O60" s="66"/>
      <c r="P60" s="66"/>
      <c r="Q60" s="66"/>
      <c r="R60" s="11"/>
      <c r="S60" s="11"/>
      <c r="T60" s="11"/>
      <c r="U60" s="11"/>
      <c r="V60" s="11"/>
      <c r="AC60" s="13"/>
      <c r="AD60" s="13"/>
      <c r="AE60" s="13"/>
      <c r="AF60" s="13"/>
      <c r="AG60" s="13"/>
      <c r="AH60" s="13"/>
      <c r="AI60" s="66"/>
      <c r="AJ60" s="66"/>
      <c r="AK60" s="66"/>
      <c r="AL60" s="66"/>
      <c r="AM60" s="66"/>
      <c r="AN60" s="66"/>
      <c r="AO60" s="66"/>
      <c r="AP60" s="66"/>
      <c r="AQ60" s="66"/>
      <c r="AR60" s="66"/>
      <c r="AS60" s="13"/>
      <c r="AT60" s="13"/>
      <c r="AU60" s="13"/>
      <c r="AV60" s="13"/>
      <c r="AW60" s="13"/>
      <c r="AX60" s="13"/>
      <c r="AY60" s="13"/>
      <c r="AZ60" s="13"/>
      <c r="BA60" s="13"/>
      <c r="BB60" s="13"/>
      <c r="BC60" s="13"/>
      <c r="BD60" s="13"/>
      <c r="BE60" s="13"/>
      <c r="BF60" s="13"/>
      <c r="BG60" s="66"/>
      <c r="BH60" s="66"/>
      <c r="BI60" s="66"/>
      <c r="BJ60" s="66"/>
      <c r="BK60" s="66"/>
      <c r="BL60" s="66"/>
      <c r="BM60" s="66"/>
      <c r="BN60" s="66"/>
      <c r="BO60" s="66"/>
      <c r="BP60" s="66"/>
      <c r="BQ60" s="66"/>
      <c r="BR60" s="66"/>
      <c r="BS60" s="66"/>
      <c r="BT60" s="13"/>
      <c r="BU60" s="13"/>
      <c r="BV60" s="13"/>
      <c r="BW60" s="13"/>
      <c r="BX60" s="13"/>
      <c r="BY60" s="13"/>
      <c r="BZ60" s="13"/>
      <c r="CA60" s="13"/>
      <c r="CB60" s="13"/>
      <c r="CC60" s="13"/>
      <c r="CD60" s="13"/>
      <c r="CE60" s="13"/>
      <c r="CF60" s="13"/>
      <c r="CG60" s="13"/>
      <c r="CH60" s="13"/>
      <c r="CI60" s="13"/>
      <c r="CJ60" s="13"/>
      <c r="CK60" s="13"/>
      <c r="CL60" s="13"/>
      <c r="CM60" s="13"/>
      <c r="CN60" s="13"/>
      <c r="CO60" s="13"/>
      <c r="CP60" s="13"/>
      <c r="CQ60" s="13"/>
      <c r="CR60" s="13"/>
      <c r="CS60" s="13"/>
      <c r="CT60" s="13"/>
      <c r="CU60" s="13"/>
      <c r="CV60" s="13"/>
      <c r="CW60" s="13" t="s">
        <v>336</v>
      </c>
      <c r="CX60" s="43">
        <f ca="1">BALANÇO!D43-CX37</f>
        <v>6.4847046963368708E-74</v>
      </c>
      <c r="CY60" s="43">
        <f ca="1">BALANÇO!E43-CY37</f>
        <v>7.0236194758988568E-74</v>
      </c>
      <c r="CZ60" s="43">
        <f ca="1">BALANÇO!F43-CZ37</f>
        <v>9.1863735787919949E-74</v>
      </c>
      <c r="DA60" s="43">
        <f ca="1">BALANÇO!G43-DA37</f>
        <v>5.4142322709877074E-73</v>
      </c>
      <c r="DB60" s="43">
        <f ca="1">BALANÇO!H43-DB37</f>
        <v>1.8120422533390534E-66</v>
      </c>
      <c r="DC60" s="13"/>
      <c r="DD60" s="13"/>
      <c r="DE60" s="13"/>
      <c r="DF60" s="13"/>
      <c r="DG60" s="13"/>
      <c r="DH60" s="13"/>
      <c r="DI60" s="13"/>
      <c r="DJ60" s="13"/>
      <c r="DK60" s="13"/>
      <c r="DL60" s="13"/>
      <c r="DM60" s="13"/>
      <c r="DN60" s="13"/>
      <c r="DO60" s="13"/>
      <c r="DP60" s="13"/>
      <c r="DQ60" s="13"/>
      <c r="DR60" s="13"/>
      <c r="DS60" s="13"/>
      <c r="DT60" s="13"/>
      <c r="DU60" s="13"/>
      <c r="DV60" s="13"/>
      <c r="DW60" s="13"/>
      <c r="DX60" s="13"/>
      <c r="DY60" s="13"/>
      <c r="DZ60" s="13"/>
      <c r="EA60" s="13"/>
      <c r="EB60" s="13"/>
      <c r="EC60" s="13"/>
      <c r="ED60" s="13"/>
      <c r="EE60" s="13"/>
      <c r="EF60" s="13"/>
      <c r="EG60" s="13"/>
      <c r="EH60" s="13"/>
      <c r="EI60" s="13"/>
      <c r="EJ60" s="13"/>
      <c r="EK60" s="13"/>
      <c r="EL60" s="13"/>
      <c r="EM60" s="13"/>
      <c r="EN60" s="13"/>
      <c r="EO60" s="13"/>
      <c r="EP60" s="13"/>
      <c r="EQ60" s="13"/>
      <c r="ER60" s="13"/>
      <c r="ES60" s="13"/>
      <c r="ET60" s="13"/>
      <c r="EU60" s="13"/>
      <c r="EV60" s="13"/>
      <c r="EW60" s="13"/>
      <c r="EX60" s="13"/>
      <c r="EY60" s="13"/>
      <c r="EZ60" s="13"/>
      <c r="FA60" s="13"/>
      <c r="FB60" s="13"/>
      <c r="FC60" s="13"/>
      <c r="FD60" s="13"/>
      <c r="FE60" s="13"/>
      <c r="FF60" s="13"/>
      <c r="FG60" s="13"/>
      <c r="FH60" s="13"/>
      <c r="FI60" s="13"/>
      <c r="FJ60" s="13"/>
      <c r="FK60" s="13"/>
      <c r="FL60" s="13"/>
      <c r="FM60" s="13"/>
    </row>
    <row r="61" spans="1:169" ht="14.25">
      <c r="L61" s="66"/>
      <c r="M61" s="66"/>
      <c r="N61" s="66"/>
      <c r="O61" s="66"/>
      <c r="P61" s="66"/>
      <c r="Q61" s="66"/>
      <c r="R61" s="11"/>
      <c r="S61" s="11"/>
      <c r="T61" s="11"/>
      <c r="U61" s="11"/>
      <c r="V61" s="11"/>
      <c r="W61" s="6"/>
      <c r="X61" s="6"/>
      <c r="AC61" s="13"/>
      <c r="AD61" s="13"/>
      <c r="AE61" s="13"/>
      <c r="AF61" s="13"/>
      <c r="AG61" s="13"/>
      <c r="AH61" s="13"/>
      <c r="AI61" s="66"/>
      <c r="AJ61" s="66"/>
      <c r="AK61" s="66"/>
      <c r="AL61" s="66"/>
      <c r="AM61" s="66"/>
      <c r="AN61" s="66"/>
      <c r="AO61" s="66"/>
      <c r="AP61" s="66"/>
      <c r="AQ61" s="66"/>
      <c r="AR61" s="66"/>
      <c r="AS61" s="66"/>
      <c r="AT61" s="13"/>
      <c r="AU61" s="13"/>
      <c r="AV61" s="13"/>
      <c r="AW61" s="13"/>
      <c r="AX61" s="13"/>
      <c r="AY61" s="13"/>
      <c r="AZ61" s="13"/>
      <c r="BA61" s="13"/>
      <c r="BB61" s="13"/>
      <c r="BC61" s="13"/>
      <c r="BD61" s="13"/>
      <c r="BE61" s="13"/>
      <c r="BF61" s="13"/>
      <c r="BG61" s="66"/>
      <c r="BH61" s="66"/>
      <c r="BI61" s="66"/>
      <c r="BJ61" s="66"/>
      <c r="BK61" s="66"/>
      <c r="BL61" s="66"/>
      <c r="BM61" s="66"/>
      <c r="BN61" s="66"/>
      <c r="BO61" s="66"/>
      <c r="BP61" s="66"/>
      <c r="BQ61" s="66"/>
      <c r="BR61" s="66"/>
      <c r="BS61" s="66"/>
      <c r="BT61" s="13"/>
      <c r="BU61" s="13"/>
      <c r="BV61" s="13"/>
      <c r="BW61" s="13"/>
      <c r="BX61" s="13"/>
      <c r="BY61" s="13"/>
      <c r="BZ61" s="13"/>
      <c r="CA61" s="13"/>
      <c r="CB61" s="13"/>
      <c r="CC61" s="13"/>
      <c r="CD61" s="13"/>
      <c r="CE61" s="13"/>
      <c r="CF61" s="13"/>
      <c r="CG61" s="13"/>
      <c r="CH61" s="13"/>
      <c r="CI61" s="13"/>
      <c r="CJ61" s="13"/>
      <c r="CK61" s="13"/>
      <c r="CL61" s="13"/>
      <c r="CM61" s="13"/>
      <c r="CN61" s="13"/>
      <c r="CO61" s="13"/>
      <c r="CP61" s="13"/>
      <c r="CQ61" s="13"/>
      <c r="CR61" s="13"/>
      <c r="CS61" s="13"/>
      <c r="CT61" s="13"/>
      <c r="CU61" s="13"/>
      <c r="CV61" s="13"/>
      <c r="CW61" s="13" t="s">
        <v>337</v>
      </c>
      <c r="CX61" s="43" t="e">
        <f>CX54-M94</f>
        <v>#REF!</v>
      </c>
      <c r="CY61" s="43" t="e">
        <f>CY54-N94</f>
        <v>#REF!</v>
      </c>
      <c r="CZ61" s="43" t="e">
        <f>CZ54-O94</f>
        <v>#REF!</v>
      </c>
      <c r="DA61" s="43" t="e">
        <f>DA54-P94</f>
        <v>#REF!</v>
      </c>
      <c r="DB61" s="43" t="e">
        <f>DB54-Q94</f>
        <v>#REF!</v>
      </c>
      <c r="DC61" s="13"/>
      <c r="DD61" s="13"/>
      <c r="DE61" s="13"/>
      <c r="DF61" s="13"/>
      <c r="DG61" s="13"/>
      <c r="DH61" s="13"/>
      <c r="DI61" s="13"/>
      <c r="DJ61" s="13"/>
      <c r="DK61" s="13"/>
      <c r="DL61" s="13"/>
      <c r="DM61" s="13"/>
      <c r="DN61" s="13"/>
      <c r="DO61" s="13"/>
      <c r="DP61" s="13"/>
      <c r="DQ61" s="13"/>
      <c r="DR61" s="13"/>
      <c r="DS61" s="13"/>
      <c r="DT61" s="13"/>
      <c r="DU61" s="13"/>
      <c r="DV61" s="13"/>
      <c r="DW61" s="13"/>
      <c r="DX61" s="13"/>
      <c r="DY61" s="13"/>
      <c r="DZ61" s="13"/>
      <c r="EA61" s="13"/>
      <c r="EB61" s="13"/>
      <c r="EC61" s="13"/>
      <c r="ED61" s="13"/>
      <c r="EE61" s="13"/>
      <c r="EF61" s="13"/>
      <c r="EG61" s="13"/>
      <c r="EH61" s="13"/>
      <c r="EI61" s="13"/>
      <c r="EJ61" s="13"/>
      <c r="EK61" s="13"/>
      <c r="EL61" s="13"/>
      <c r="EM61" s="13"/>
      <c r="EN61" s="13"/>
      <c r="EO61" s="13"/>
      <c r="EP61" s="13"/>
      <c r="EQ61" s="13"/>
      <c r="ER61" s="13"/>
      <c r="ES61" s="13"/>
      <c r="ET61" s="13"/>
      <c r="EU61" s="13"/>
      <c r="EV61" s="13"/>
      <c r="EW61" s="13"/>
      <c r="EX61" s="13"/>
      <c r="EY61" s="13"/>
      <c r="EZ61" s="13"/>
      <c r="FA61" s="13"/>
      <c r="FB61" s="13"/>
      <c r="FC61" s="13"/>
      <c r="FD61" s="13"/>
      <c r="FE61" s="13"/>
      <c r="FF61" s="13"/>
      <c r="FG61" s="13"/>
      <c r="FH61" s="13"/>
      <c r="FI61" s="13"/>
      <c r="FJ61" s="13"/>
      <c r="FK61" s="13"/>
      <c r="FL61" s="13"/>
      <c r="FM61" s="13"/>
    </row>
    <row r="62" spans="1:169" ht="14.25">
      <c r="L62" s="66"/>
      <c r="M62" s="66"/>
      <c r="N62" s="66"/>
      <c r="O62" s="66"/>
      <c r="P62" s="66"/>
      <c r="Q62" s="66"/>
      <c r="R62" s="11"/>
      <c r="S62" s="11"/>
      <c r="T62" s="11"/>
      <c r="U62" s="11"/>
      <c r="V62" s="11"/>
      <c r="W62" s="6"/>
      <c r="X62" s="6"/>
      <c r="AC62" s="13"/>
      <c r="AD62" s="13"/>
      <c r="AE62" s="13"/>
      <c r="AF62" s="13"/>
      <c r="AG62" s="13"/>
      <c r="AH62" s="13"/>
      <c r="AI62" s="66"/>
      <c r="AJ62" s="66"/>
      <c r="AK62" s="66"/>
      <c r="AL62" s="66"/>
      <c r="AM62" s="66"/>
      <c r="AN62" s="66"/>
      <c r="AO62" s="66"/>
      <c r="AP62" s="66"/>
      <c r="AQ62" s="66"/>
      <c r="AR62" s="66"/>
      <c r="AS62" s="66"/>
      <c r="AT62" s="13"/>
      <c r="AU62" s="13"/>
      <c r="AV62" s="13"/>
      <c r="AW62" s="13"/>
      <c r="AX62" s="13"/>
      <c r="AY62" s="13"/>
      <c r="AZ62" s="13"/>
      <c r="BA62" s="13"/>
      <c r="BB62" s="13"/>
      <c r="BC62" s="13"/>
      <c r="BD62" s="13"/>
      <c r="BE62" s="13"/>
      <c r="BF62" s="13"/>
      <c r="BG62" s="66"/>
      <c r="BH62" s="66"/>
      <c r="BI62" s="66"/>
      <c r="BJ62" s="66"/>
      <c r="BK62" s="66"/>
      <c r="BL62" s="66"/>
      <c r="BM62" s="66"/>
      <c r="BN62" s="66"/>
      <c r="BO62" s="66"/>
      <c r="BP62" s="66"/>
      <c r="BQ62" s="66"/>
      <c r="BR62" s="66"/>
      <c r="BS62" s="66"/>
      <c r="BT62" s="13"/>
      <c r="BU62" s="13"/>
      <c r="BV62" s="13"/>
      <c r="BW62" s="13"/>
      <c r="BX62" s="13"/>
      <c r="BY62" s="13"/>
      <c r="BZ62" s="13"/>
      <c r="CA62" s="13"/>
      <c r="CB62" s="13"/>
      <c r="CC62" s="13"/>
      <c r="CD62" s="13"/>
      <c r="CE62" s="13"/>
      <c r="CF62" s="13"/>
      <c r="CG62" s="13"/>
      <c r="CH62" s="13"/>
      <c r="CI62" s="13"/>
      <c r="CJ62" s="13"/>
      <c r="CK62" s="13"/>
      <c r="CL62" s="13"/>
      <c r="CM62" s="13"/>
      <c r="CN62" s="13"/>
      <c r="CO62" s="13"/>
      <c r="CP62" s="13"/>
      <c r="CQ62" s="13"/>
      <c r="CR62" s="13"/>
      <c r="CS62" s="13"/>
      <c r="CT62" s="13"/>
      <c r="CU62" s="13"/>
      <c r="CV62" s="13"/>
      <c r="CW62" s="13"/>
      <c r="CX62" s="13"/>
      <c r="CY62" s="13"/>
      <c r="CZ62" s="13"/>
      <c r="DA62" s="13"/>
      <c r="DB62" s="13"/>
      <c r="DC62" s="13"/>
      <c r="DD62" s="13"/>
      <c r="DE62" s="13"/>
      <c r="DF62" s="13"/>
      <c r="DG62" s="13"/>
      <c r="DH62" s="13"/>
      <c r="DI62" s="13"/>
      <c r="DJ62" s="13"/>
      <c r="DK62" s="13"/>
      <c r="DL62" s="13"/>
      <c r="DM62" s="13"/>
      <c r="DN62" s="13"/>
      <c r="DO62" s="13"/>
      <c r="DP62" s="13"/>
      <c r="DQ62" s="13"/>
      <c r="DR62" s="13"/>
      <c r="DS62" s="13"/>
      <c r="DT62" s="13"/>
      <c r="DU62" s="13"/>
      <c r="DV62" s="13"/>
      <c r="DW62" s="13"/>
      <c r="DX62" s="13"/>
      <c r="DY62" s="13"/>
      <c r="DZ62" s="13"/>
      <c r="EA62" s="13"/>
      <c r="EB62" s="13"/>
      <c r="EC62" s="13"/>
      <c r="ED62" s="13"/>
      <c r="EE62" s="13"/>
      <c r="EF62" s="13"/>
      <c r="EG62" s="13"/>
      <c r="EH62" s="13"/>
      <c r="EI62" s="13"/>
      <c r="EJ62" s="13"/>
      <c r="EK62" s="13"/>
      <c r="EL62" s="13"/>
      <c r="EM62" s="13"/>
      <c r="EN62" s="13"/>
      <c r="EO62" s="13"/>
      <c r="EP62" s="13"/>
      <c r="EQ62" s="13"/>
      <c r="ER62" s="13"/>
      <c r="ES62" s="13"/>
      <c r="ET62" s="13"/>
      <c r="EU62" s="13"/>
      <c r="EV62" s="13"/>
      <c r="EW62" s="13"/>
      <c r="EX62" s="13"/>
      <c r="EY62" s="13"/>
      <c r="EZ62" s="13"/>
      <c r="FA62" s="13"/>
      <c r="FB62" s="13"/>
      <c r="FC62" s="13"/>
      <c r="FD62" s="13"/>
      <c r="FE62" s="13"/>
      <c r="FF62" s="13"/>
      <c r="FG62" s="13"/>
      <c r="FH62" s="13"/>
      <c r="FI62" s="13"/>
      <c r="FJ62" s="13"/>
      <c r="FK62" s="13"/>
      <c r="FL62" s="13"/>
      <c r="FM62" s="13"/>
    </row>
    <row r="63" spans="1:169" ht="14.25">
      <c r="L63" s="66"/>
      <c r="M63" s="66"/>
      <c r="N63" s="66"/>
      <c r="O63" s="66"/>
      <c r="P63" s="66"/>
      <c r="Q63" s="66"/>
      <c r="R63" s="11"/>
      <c r="S63" s="11"/>
      <c r="T63" s="11"/>
      <c r="U63" s="11"/>
      <c r="V63" s="11"/>
      <c r="AC63" s="13"/>
      <c r="AD63" s="13"/>
      <c r="AE63" s="13"/>
      <c r="AF63" s="13"/>
      <c r="AG63" s="13"/>
      <c r="AH63" s="13"/>
      <c r="AI63" s="13"/>
      <c r="AJ63" s="13"/>
      <c r="AK63" s="13"/>
      <c r="AL63" s="13"/>
      <c r="AM63" s="13"/>
      <c r="AN63" s="13"/>
      <c r="AO63" s="13"/>
      <c r="AP63" s="13"/>
      <c r="AQ63" s="13"/>
      <c r="AR63" s="13"/>
      <c r="AS63" s="13"/>
      <c r="AT63" s="13"/>
      <c r="AU63" s="13"/>
      <c r="AV63" s="13"/>
      <c r="AW63" s="13"/>
      <c r="AX63" s="13"/>
      <c r="AY63" s="13"/>
      <c r="AZ63" s="13"/>
      <c r="BA63" s="13"/>
      <c r="BB63" s="13"/>
      <c r="BC63" s="13"/>
      <c r="BD63" s="13"/>
      <c r="BE63" s="13"/>
      <c r="BF63" s="13"/>
      <c r="BG63" s="66"/>
      <c r="BH63" s="66"/>
      <c r="BI63" s="66"/>
      <c r="BJ63" s="66"/>
      <c r="BK63" s="66"/>
      <c r="BL63" s="66"/>
      <c r="BM63" s="66"/>
      <c r="BN63" s="66"/>
      <c r="BO63" s="66"/>
      <c r="BP63" s="66"/>
      <c r="BQ63" s="66"/>
      <c r="BR63" s="66"/>
      <c r="BS63" s="66"/>
      <c r="BT63" s="13"/>
      <c r="BU63" s="13"/>
      <c r="BV63" s="13"/>
      <c r="BW63" s="13"/>
      <c r="BX63" s="13"/>
      <c r="BY63" s="13"/>
      <c r="BZ63" s="13"/>
      <c r="CA63" s="13"/>
      <c r="CB63" s="13"/>
      <c r="CC63" s="13"/>
      <c r="CD63" s="13"/>
      <c r="CE63" s="13"/>
      <c r="CF63" s="13"/>
      <c r="CG63" s="13"/>
      <c r="CH63" s="13"/>
      <c r="CI63" s="13"/>
      <c r="CJ63" s="13"/>
      <c r="CK63" s="13"/>
      <c r="CL63" s="13"/>
      <c r="CM63" s="13"/>
      <c r="CN63" s="13"/>
      <c r="CO63" s="13"/>
      <c r="CP63" s="13"/>
      <c r="CQ63" s="13"/>
      <c r="CR63" s="13"/>
      <c r="CS63" s="13"/>
      <c r="CT63" s="13"/>
      <c r="CU63" s="13"/>
      <c r="CV63" s="13"/>
      <c r="CW63" s="13"/>
      <c r="CX63" s="13"/>
      <c r="CY63" s="13"/>
      <c r="CZ63" s="13"/>
      <c r="DA63" s="13"/>
      <c r="DB63" s="13"/>
      <c r="DC63" s="13"/>
      <c r="DD63" s="13"/>
      <c r="DE63" s="13"/>
      <c r="DF63" s="13"/>
      <c r="DG63" s="13"/>
      <c r="DH63" s="13"/>
      <c r="DI63" s="13"/>
      <c r="DJ63" s="13"/>
      <c r="DK63" s="13"/>
      <c r="DL63" s="13"/>
      <c r="DM63" s="13"/>
      <c r="DN63" s="13"/>
      <c r="DO63" s="13"/>
      <c r="DP63" s="13"/>
      <c r="DQ63" s="13"/>
      <c r="DR63" s="13"/>
      <c r="DS63" s="13"/>
      <c r="DT63" s="13"/>
      <c r="DU63" s="13"/>
      <c r="DV63" s="13"/>
      <c r="DW63" s="13"/>
      <c r="DX63" s="13"/>
      <c r="DY63" s="13"/>
      <c r="DZ63" s="13"/>
      <c r="EA63" s="13"/>
      <c r="EB63" s="13"/>
      <c r="EC63" s="13"/>
      <c r="ED63" s="13"/>
      <c r="EE63" s="13"/>
      <c r="EF63" s="13"/>
      <c r="EG63" s="13"/>
      <c r="EH63" s="13"/>
      <c r="EI63" s="13"/>
      <c r="EJ63" s="13"/>
      <c r="EK63" s="13"/>
      <c r="EL63" s="13"/>
      <c r="EM63" s="13"/>
      <c r="EN63" s="13"/>
      <c r="EO63" s="13"/>
      <c r="EP63" s="13"/>
      <c r="EQ63" s="13"/>
      <c r="ER63" s="13"/>
      <c r="ES63" s="13"/>
      <c r="ET63" s="13"/>
      <c r="EU63" s="13"/>
      <c r="EV63" s="13"/>
      <c r="EW63" s="13"/>
      <c r="EX63" s="13"/>
      <c r="EY63" s="13"/>
      <c r="EZ63" s="13"/>
      <c r="FA63" s="13"/>
      <c r="FB63" s="13"/>
      <c r="FC63" s="13"/>
      <c r="FD63" s="13"/>
      <c r="FE63" s="13"/>
      <c r="FF63" s="13"/>
      <c r="FG63" s="13"/>
      <c r="FH63" s="13"/>
      <c r="FI63" s="13"/>
      <c r="FJ63" s="13"/>
      <c r="FK63" s="13"/>
      <c r="FL63" s="13"/>
      <c r="FM63" s="13"/>
    </row>
    <row r="64" spans="1:169" ht="14.25">
      <c r="L64" s="66"/>
      <c r="M64" s="66"/>
      <c r="N64" s="66"/>
      <c r="O64" s="66"/>
      <c r="P64" s="66"/>
      <c r="Q64" s="66"/>
      <c r="R64" s="11"/>
      <c r="S64" s="11"/>
      <c r="T64" s="11"/>
      <c r="U64" s="11"/>
      <c r="V64" s="11"/>
      <c r="AC64" s="13"/>
      <c r="AD64" s="13"/>
      <c r="AE64" s="13"/>
      <c r="AF64" s="13"/>
      <c r="AG64" s="13"/>
      <c r="AH64" s="13"/>
      <c r="AI64" s="13"/>
      <c r="AJ64" s="13"/>
      <c r="AK64" s="13"/>
      <c r="AL64" s="13"/>
      <c r="AM64" s="13"/>
      <c r="AN64" s="13"/>
      <c r="AO64" s="13"/>
      <c r="AP64" s="13"/>
      <c r="AQ64" s="13"/>
      <c r="AR64" s="13"/>
      <c r="AS64" s="13"/>
      <c r="AT64" s="13"/>
      <c r="AU64" s="13"/>
      <c r="AV64" s="13"/>
      <c r="AW64" s="13"/>
      <c r="AX64" s="13"/>
      <c r="AY64" s="13"/>
      <c r="AZ64" s="13"/>
      <c r="BA64" s="13"/>
      <c r="BB64" s="13"/>
      <c r="BC64" s="13"/>
      <c r="BD64" s="13"/>
      <c r="BE64" s="13"/>
      <c r="BF64" s="13"/>
      <c r="BG64" s="66"/>
      <c r="BH64" s="66"/>
      <c r="BI64" s="66"/>
      <c r="BJ64" s="66"/>
      <c r="BK64" s="66"/>
      <c r="BL64" s="66"/>
      <c r="BM64" s="66"/>
      <c r="BN64" s="66"/>
      <c r="BO64" s="66"/>
      <c r="BP64" s="66"/>
      <c r="BQ64" s="66"/>
      <c r="BR64" s="66"/>
      <c r="BS64" s="66"/>
      <c r="BT64" s="13"/>
      <c r="BU64" s="13"/>
      <c r="BV64" s="13"/>
      <c r="BW64" s="13"/>
      <c r="BX64" s="13"/>
      <c r="BY64" s="13"/>
      <c r="BZ64" s="13"/>
      <c r="CA64" s="13"/>
      <c r="CB64" s="13"/>
      <c r="CC64" s="13"/>
      <c r="CD64" s="13"/>
      <c r="CE64" s="13"/>
      <c r="CF64" s="13"/>
      <c r="CG64" s="13"/>
      <c r="CH64" s="13"/>
      <c r="CI64" s="13"/>
      <c r="CJ64" s="13"/>
      <c r="CK64" s="13"/>
      <c r="CL64" s="13"/>
      <c r="CM64" s="13"/>
      <c r="CN64" s="13"/>
      <c r="CO64" s="13"/>
      <c r="CP64" s="13"/>
      <c r="CQ64" s="13"/>
      <c r="CR64" s="13"/>
      <c r="CS64" s="13"/>
      <c r="CT64" s="13"/>
      <c r="CU64" s="13"/>
      <c r="CV64" s="13"/>
      <c r="CW64" s="13"/>
      <c r="CX64" s="13"/>
      <c r="CY64" s="13"/>
      <c r="CZ64" s="13"/>
      <c r="DA64" s="13"/>
      <c r="DB64" s="13"/>
      <c r="DC64" s="13"/>
      <c r="DD64" s="13"/>
      <c r="DE64" s="13"/>
      <c r="DF64" s="13"/>
      <c r="DG64" s="13"/>
      <c r="DH64" s="13"/>
      <c r="DI64" s="13"/>
      <c r="DJ64" s="13"/>
      <c r="DK64" s="13"/>
      <c r="DL64" s="13"/>
      <c r="DM64" s="13"/>
      <c r="DN64" s="13"/>
      <c r="DO64" s="13"/>
      <c r="DP64" s="13"/>
      <c r="DQ64" s="13"/>
      <c r="DR64" s="13"/>
      <c r="DS64" s="13"/>
      <c r="DT64" s="13"/>
      <c r="DU64" s="13"/>
      <c r="DV64" s="13"/>
      <c r="DW64" s="13"/>
      <c r="DX64" s="13"/>
      <c r="DY64" s="13"/>
      <c r="DZ64" s="13"/>
      <c r="EA64" s="13"/>
      <c r="EB64" s="13"/>
      <c r="EC64" s="13"/>
      <c r="ED64" s="13"/>
      <c r="EE64" s="13"/>
      <c r="EF64" s="13"/>
      <c r="EG64" s="13"/>
      <c r="EH64" s="13"/>
      <c r="EI64" s="13"/>
      <c r="EJ64" s="13"/>
      <c r="EK64" s="13"/>
      <c r="EL64" s="13"/>
      <c r="EM64" s="13"/>
      <c r="EN64" s="13"/>
      <c r="EO64" s="13"/>
      <c r="EP64" s="13"/>
      <c r="EQ64" s="13"/>
      <c r="ER64" s="13"/>
      <c r="ES64" s="13"/>
      <c r="ET64" s="13"/>
      <c r="EU64" s="13"/>
      <c r="EV64" s="13"/>
      <c r="EW64" s="13"/>
      <c r="EX64" s="13"/>
      <c r="EY64" s="13"/>
      <c r="EZ64" s="13"/>
      <c r="FA64" s="13"/>
      <c r="FB64" s="13"/>
      <c r="FC64" s="13"/>
      <c r="FD64" s="13"/>
      <c r="FE64" s="13"/>
      <c r="FF64" s="13"/>
      <c r="FG64" s="13"/>
      <c r="FH64" s="13"/>
      <c r="FI64" s="13"/>
      <c r="FJ64" s="13"/>
      <c r="FK64" s="13"/>
      <c r="FL64" s="13"/>
      <c r="FM64" s="13"/>
    </row>
    <row r="65" spans="1:169" ht="14.25">
      <c r="L65" s="66"/>
      <c r="M65" s="66"/>
      <c r="N65" s="66"/>
      <c r="O65" s="66"/>
      <c r="P65" s="66"/>
      <c r="Q65" s="66"/>
      <c r="R65" s="11"/>
      <c r="S65" s="11"/>
      <c r="T65" s="11"/>
      <c r="U65" s="11"/>
      <c r="V65" s="11"/>
      <c r="AC65" s="13"/>
      <c r="AD65" s="13"/>
      <c r="AE65" s="13"/>
      <c r="AF65" s="13"/>
      <c r="AG65" s="13"/>
      <c r="AH65" s="13"/>
      <c r="AI65" s="13"/>
      <c r="AJ65" s="13"/>
      <c r="AK65" s="13"/>
      <c r="AL65" s="13"/>
      <c r="AM65" s="13"/>
      <c r="AN65" s="13"/>
      <c r="AO65" s="13"/>
      <c r="AP65" s="13"/>
      <c r="AQ65" s="13"/>
      <c r="AR65" s="13"/>
      <c r="AS65" s="13"/>
      <c r="AT65" s="13"/>
      <c r="AU65" s="13"/>
      <c r="AV65" s="13"/>
      <c r="AW65" s="13"/>
      <c r="AX65" s="13"/>
      <c r="AY65" s="13"/>
      <c r="AZ65" s="13"/>
      <c r="BA65" s="13"/>
      <c r="BB65" s="13"/>
      <c r="BC65" s="13"/>
      <c r="BD65" s="13"/>
      <c r="BE65" s="13"/>
      <c r="BF65" s="13"/>
      <c r="BG65" s="66"/>
      <c r="BH65" s="66"/>
      <c r="BI65" s="66"/>
      <c r="BJ65" s="66"/>
      <c r="BK65" s="66"/>
      <c r="BL65" s="66"/>
      <c r="BM65" s="66"/>
      <c r="BN65" s="66"/>
      <c r="BO65" s="66"/>
      <c r="BP65" s="66"/>
      <c r="BQ65" s="66"/>
      <c r="BR65" s="66"/>
      <c r="BS65" s="66"/>
      <c r="BT65" s="13"/>
      <c r="BU65" s="13"/>
      <c r="BV65" s="13"/>
      <c r="BW65" s="13"/>
      <c r="BX65" s="13"/>
      <c r="BY65" s="13"/>
      <c r="BZ65" s="13"/>
      <c r="CA65" s="13"/>
      <c r="CB65" s="13"/>
      <c r="CC65" s="13"/>
      <c r="CD65" s="13"/>
      <c r="CE65" s="13"/>
      <c r="CF65" s="13"/>
      <c r="CG65" s="13"/>
      <c r="CH65" s="13"/>
      <c r="CI65" s="13"/>
      <c r="CJ65" s="13"/>
      <c r="CK65" s="13"/>
      <c r="CL65" s="13"/>
      <c r="CM65" s="13"/>
      <c r="CN65" s="13"/>
      <c r="CO65" s="13"/>
      <c r="CP65" s="13"/>
      <c r="CQ65" s="13"/>
      <c r="CR65" s="13"/>
      <c r="CS65" s="13"/>
      <c r="CT65" s="13"/>
      <c r="CU65" s="13"/>
      <c r="CV65" s="13"/>
      <c r="CW65" s="13"/>
      <c r="CX65" s="13"/>
      <c r="CY65" s="13"/>
      <c r="CZ65" s="13"/>
      <c r="DA65" s="13"/>
      <c r="DB65" s="13"/>
      <c r="DC65" s="13"/>
      <c r="DD65" s="13"/>
      <c r="DE65" s="13"/>
      <c r="DF65" s="13"/>
      <c r="DG65" s="13"/>
      <c r="DH65" s="13"/>
      <c r="DI65" s="13"/>
      <c r="DJ65" s="13"/>
      <c r="DK65" s="13"/>
      <c r="DL65" s="13"/>
      <c r="DM65" s="13"/>
      <c r="DN65" s="13"/>
      <c r="DO65" s="13"/>
      <c r="DP65" s="13"/>
      <c r="DQ65" s="13"/>
      <c r="DR65" s="13"/>
      <c r="DS65" s="13"/>
      <c r="DT65" s="13"/>
      <c r="DU65" s="13"/>
      <c r="DV65" s="13"/>
      <c r="DW65" s="13"/>
      <c r="DX65" s="13"/>
      <c r="DY65" s="13"/>
      <c r="DZ65" s="13"/>
      <c r="EA65" s="13"/>
      <c r="EB65" s="13"/>
      <c r="EC65" s="13"/>
      <c r="ED65" s="13"/>
      <c r="EE65" s="13"/>
      <c r="EF65" s="13"/>
      <c r="EG65" s="13"/>
      <c r="EH65" s="13"/>
      <c r="EI65" s="13"/>
      <c r="EJ65" s="13"/>
      <c r="EK65" s="13"/>
      <c r="EL65" s="13"/>
      <c r="EM65" s="13"/>
      <c r="EN65" s="13"/>
      <c r="EO65" s="13"/>
      <c r="EP65" s="13"/>
      <c r="EQ65" s="13"/>
      <c r="ER65" s="13"/>
      <c r="ES65" s="13"/>
      <c r="ET65" s="13"/>
      <c r="EU65" s="13"/>
      <c r="EV65" s="13"/>
      <c r="EW65" s="13"/>
      <c r="EX65" s="13"/>
      <c r="EY65" s="13"/>
      <c r="EZ65" s="13"/>
      <c r="FA65" s="13"/>
      <c r="FB65" s="13"/>
      <c r="FC65" s="13"/>
      <c r="FD65" s="13"/>
      <c r="FE65" s="13"/>
      <c r="FF65" s="13"/>
      <c r="FG65" s="13"/>
      <c r="FH65" s="13"/>
      <c r="FI65" s="13"/>
      <c r="FJ65" s="13"/>
      <c r="FK65" s="13"/>
      <c r="FL65" s="13"/>
      <c r="FM65" s="13"/>
    </row>
    <row r="66" spans="1:169" ht="14.25">
      <c r="L66" s="66"/>
      <c r="M66" s="66"/>
      <c r="N66" s="66"/>
      <c r="O66" s="66"/>
      <c r="P66" s="66"/>
      <c r="Q66" s="66"/>
      <c r="R66" s="11"/>
      <c r="S66" s="11"/>
      <c r="T66" s="11"/>
      <c r="U66" s="11"/>
      <c r="V66" s="11"/>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3"/>
      <c r="BA66" s="13"/>
      <c r="BB66" s="13"/>
      <c r="BC66" s="13"/>
      <c r="BD66" s="13"/>
      <c r="BE66" s="13"/>
      <c r="BF66" s="13"/>
      <c r="BG66" s="66"/>
      <c r="BH66" s="66"/>
      <c r="BI66" s="66"/>
      <c r="BJ66" s="66"/>
      <c r="BK66" s="66"/>
      <c r="BL66" s="66"/>
      <c r="BM66" s="66"/>
      <c r="BN66" s="66"/>
      <c r="BO66" s="66"/>
      <c r="BP66" s="66"/>
      <c r="BQ66" s="66"/>
      <c r="BR66" s="66"/>
      <c r="BS66" s="66"/>
      <c r="BT66" s="13"/>
      <c r="BU66" s="13"/>
      <c r="BV66" s="13"/>
      <c r="BW66" s="13"/>
      <c r="BX66" s="13"/>
      <c r="BY66" s="13"/>
      <c r="BZ66" s="13"/>
      <c r="CA66" s="13"/>
      <c r="CB66" s="13"/>
      <c r="CC66" s="13"/>
      <c r="CD66" s="13"/>
      <c r="CE66" s="13"/>
      <c r="CF66" s="13"/>
      <c r="CG66" s="13"/>
      <c r="CH66" s="13"/>
      <c r="CI66" s="13"/>
      <c r="CJ66" s="13"/>
      <c r="CK66" s="13"/>
      <c r="CL66" s="13"/>
      <c r="CM66" s="13"/>
      <c r="CN66" s="13"/>
      <c r="CO66" s="13"/>
      <c r="CP66" s="13"/>
      <c r="CQ66" s="13"/>
      <c r="CR66" s="13"/>
      <c r="CS66" s="13"/>
      <c r="CT66" s="13"/>
      <c r="CU66" s="13"/>
      <c r="CV66" s="13"/>
      <c r="CW66" s="13"/>
      <c r="CX66" s="13"/>
      <c r="CY66" s="13"/>
      <c r="CZ66" s="13"/>
      <c r="DA66" s="13"/>
      <c r="DB66" s="13"/>
      <c r="DC66" s="13"/>
      <c r="DD66" s="13"/>
      <c r="DE66" s="13"/>
      <c r="DF66" s="13"/>
      <c r="DG66" s="13"/>
      <c r="DH66" s="13"/>
      <c r="DI66" s="13"/>
      <c r="DJ66" s="13"/>
      <c r="DK66" s="13"/>
      <c r="DL66" s="13"/>
      <c r="DM66" s="13"/>
      <c r="DN66" s="13"/>
      <c r="DO66" s="13"/>
      <c r="DP66" s="13"/>
      <c r="DQ66" s="13"/>
      <c r="DR66" s="13"/>
      <c r="DS66" s="13"/>
      <c r="DT66" s="13"/>
      <c r="DU66" s="13"/>
      <c r="DV66" s="13"/>
      <c r="DW66" s="13"/>
      <c r="DX66" s="13"/>
      <c r="DY66" s="13"/>
      <c r="DZ66" s="13"/>
      <c r="EA66" s="13"/>
      <c r="EB66" s="13"/>
      <c r="EC66" s="13"/>
      <c r="ED66" s="13"/>
      <c r="EE66" s="13"/>
      <c r="EF66" s="13"/>
      <c r="EG66" s="13"/>
      <c r="EH66" s="13"/>
      <c r="EI66" s="13"/>
      <c r="EJ66" s="13"/>
      <c r="EK66" s="13"/>
      <c r="EL66" s="13"/>
      <c r="EM66" s="13"/>
      <c r="EN66" s="13"/>
      <c r="EO66" s="13"/>
      <c r="EP66" s="13"/>
      <c r="EQ66" s="13"/>
      <c r="ER66" s="13"/>
      <c r="ES66" s="13"/>
      <c r="ET66" s="13"/>
      <c r="EU66" s="13"/>
      <c r="EV66" s="13"/>
      <c r="EW66" s="13"/>
      <c r="EX66" s="13"/>
      <c r="EY66" s="13"/>
      <c r="EZ66" s="13"/>
      <c r="FA66" s="13"/>
      <c r="FB66" s="13"/>
      <c r="FC66" s="13"/>
      <c r="FD66" s="13"/>
      <c r="FE66" s="13"/>
      <c r="FF66" s="13"/>
      <c r="FG66" s="13"/>
      <c r="FH66" s="13"/>
      <c r="FI66" s="13"/>
      <c r="FJ66" s="13"/>
      <c r="FK66" s="13"/>
      <c r="FL66" s="13"/>
      <c r="FM66" s="13"/>
    </row>
    <row r="67" spans="1:169" ht="14.25">
      <c r="L67" s="66"/>
      <c r="M67" s="66"/>
      <c r="N67" s="66"/>
      <c r="O67" s="66"/>
      <c r="P67" s="66"/>
      <c r="Q67" s="66"/>
      <c r="R67" s="11"/>
      <c r="S67" s="11"/>
      <c r="T67" s="11"/>
      <c r="U67" s="11"/>
      <c r="V67" s="11"/>
      <c r="AC67" s="13"/>
      <c r="AD67" s="13"/>
      <c r="AE67" s="13"/>
      <c r="AF67" s="13"/>
      <c r="AG67" s="13"/>
      <c r="AH67" s="13"/>
      <c r="AI67" s="13"/>
      <c r="AJ67" s="13"/>
      <c r="AK67" s="13"/>
      <c r="AL67" s="13"/>
      <c r="AM67" s="13"/>
      <c r="AN67" s="13"/>
      <c r="AO67" s="13"/>
      <c r="AP67" s="13"/>
      <c r="AQ67" s="13"/>
      <c r="AR67" s="13"/>
      <c r="AS67" s="13"/>
      <c r="AT67" s="13"/>
      <c r="AU67" s="13"/>
      <c r="AV67" s="13"/>
      <c r="AW67" s="13"/>
      <c r="AX67" s="13"/>
      <c r="AY67" s="13"/>
      <c r="AZ67" s="13"/>
      <c r="BA67" s="13"/>
      <c r="BB67" s="13"/>
      <c r="BC67" s="13"/>
      <c r="BD67" s="13"/>
      <c r="BE67" s="13"/>
      <c r="BF67" s="13"/>
      <c r="BG67" s="66"/>
      <c r="BH67" s="66"/>
      <c r="BI67" s="66"/>
      <c r="BJ67" s="66"/>
      <c r="BK67" s="66"/>
      <c r="BL67" s="66"/>
      <c r="BM67" s="66"/>
      <c r="BN67" s="66"/>
      <c r="BO67" s="66"/>
      <c r="BP67" s="66"/>
      <c r="BQ67" s="66"/>
      <c r="BR67" s="66"/>
      <c r="BS67" s="66"/>
      <c r="BT67" s="13"/>
      <c r="BU67" s="13"/>
      <c r="BV67" s="13"/>
      <c r="BW67" s="13"/>
      <c r="BX67" s="13"/>
      <c r="BY67" s="13"/>
      <c r="BZ67" s="13"/>
      <c r="CA67" s="13"/>
      <c r="CB67" s="13"/>
      <c r="CC67" s="13"/>
      <c r="CD67" s="13"/>
      <c r="CE67" s="13"/>
      <c r="CF67" s="13"/>
      <c r="CG67" s="13"/>
      <c r="CH67" s="13"/>
      <c r="CI67" s="13"/>
      <c r="CJ67" s="13"/>
      <c r="CK67" s="13"/>
      <c r="CL67" s="13"/>
      <c r="CM67" s="13"/>
      <c r="CN67" s="13"/>
      <c r="CO67" s="13"/>
      <c r="CP67" s="13"/>
      <c r="CQ67" s="13"/>
      <c r="CR67" s="13"/>
      <c r="CS67" s="13"/>
      <c r="CT67" s="13"/>
      <c r="CU67" s="13"/>
      <c r="CV67" s="13"/>
      <c r="CW67" s="13"/>
      <c r="CX67" s="13"/>
      <c r="CY67" s="13"/>
      <c r="CZ67" s="13"/>
      <c r="DA67" s="13"/>
      <c r="DB67" s="13"/>
      <c r="DC67" s="13"/>
      <c r="DD67" s="13"/>
      <c r="DE67" s="13"/>
      <c r="DF67" s="13"/>
      <c r="DG67" s="13"/>
      <c r="DH67" s="13"/>
      <c r="DI67" s="13"/>
      <c r="DJ67" s="13"/>
      <c r="DK67" s="13"/>
      <c r="DL67" s="13"/>
      <c r="DM67" s="13"/>
      <c r="DN67" s="13"/>
      <c r="DO67" s="13"/>
      <c r="DP67" s="13"/>
      <c r="DQ67" s="13"/>
      <c r="DR67" s="13"/>
      <c r="DS67" s="13"/>
      <c r="DT67" s="13"/>
      <c r="DU67" s="13"/>
      <c r="DV67" s="13"/>
      <c r="DW67" s="13"/>
      <c r="DX67" s="13"/>
      <c r="DY67" s="13"/>
      <c r="DZ67" s="13"/>
      <c r="EA67" s="13"/>
      <c r="EB67" s="13"/>
      <c r="EC67" s="13"/>
      <c r="ED67" s="13"/>
      <c r="EE67" s="13"/>
      <c r="EF67" s="13"/>
      <c r="EG67" s="13"/>
      <c r="EH67" s="13"/>
      <c r="EI67" s="13"/>
      <c r="EJ67" s="13"/>
      <c r="EK67" s="13"/>
      <c r="EL67" s="13"/>
      <c r="EM67" s="13"/>
      <c r="EN67" s="13"/>
      <c r="EO67" s="13"/>
      <c r="EP67" s="13"/>
      <c r="EQ67" s="13"/>
      <c r="ER67" s="13"/>
      <c r="ES67" s="13"/>
      <c r="ET67" s="13"/>
      <c r="EU67" s="13"/>
      <c r="EV67" s="13"/>
      <c r="EW67" s="13"/>
      <c r="EX67" s="13"/>
      <c r="EY67" s="13"/>
      <c r="EZ67" s="13"/>
      <c r="FA67" s="13"/>
      <c r="FB67" s="13"/>
      <c r="FC67" s="13"/>
      <c r="FD67" s="13"/>
      <c r="FE67" s="13"/>
      <c r="FF67" s="13"/>
      <c r="FG67" s="13"/>
      <c r="FH67" s="13"/>
      <c r="FI67" s="13"/>
      <c r="FJ67" s="13"/>
      <c r="FK67" s="13"/>
      <c r="FL67" s="13"/>
      <c r="FM67" s="13"/>
    </row>
    <row r="68" spans="1:169" ht="14.25">
      <c r="L68" s="66"/>
      <c r="M68" s="66"/>
      <c r="N68" s="66"/>
      <c r="O68" s="66"/>
      <c r="P68" s="66"/>
      <c r="Q68" s="66"/>
      <c r="R68" s="66"/>
      <c r="S68" s="66"/>
      <c r="T68" s="66"/>
      <c r="U68" s="11"/>
      <c r="V68" s="11"/>
      <c r="W68" s="6"/>
      <c r="X68" s="6"/>
      <c r="AC68" s="13"/>
      <c r="AD68" s="13"/>
      <c r="AE68" s="13"/>
      <c r="AF68" s="13"/>
      <c r="AG68" s="13"/>
      <c r="AH68" s="13"/>
      <c r="AI68" s="13"/>
      <c r="AJ68" s="13"/>
      <c r="AK68" s="13"/>
      <c r="AL68" s="13"/>
      <c r="AM68" s="13"/>
      <c r="AN68" s="13"/>
      <c r="AO68" s="13"/>
      <c r="AP68" s="13"/>
      <c r="AQ68" s="13"/>
      <c r="AR68" s="13"/>
      <c r="AS68" s="13"/>
      <c r="AT68" s="13"/>
      <c r="AU68" s="13"/>
      <c r="AV68" s="13"/>
      <c r="AW68" s="13"/>
      <c r="AX68" s="13"/>
      <c r="AY68" s="13"/>
      <c r="AZ68" s="13"/>
      <c r="BA68" s="13"/>
      <c r="BB68" s="13"/>
      <c r="BC68" s="13"/>
      <c r="BD68" s="13"/>
      <c r="BE68" s="13"/>
      <c r="BF68" s="13"/>
      <c r="BG68" s="66"/>
      <c r="BH68" s="66"/>
      <c r="BI68" s="66"/>
      <c r="BJ68" s="66"/>
      <c r="BK68" s="66"/>
      <c r="BL68" s="66"/>
      <c r="BM68" s="66"/>
      <c r="BN68" s="66"/>
      <c r="BO68" s="66"/>
      <c r="BP68" s="66"/>
      <c r="BQ68" s="66"/>
      <c r="BR68" s="66"/>
      <c r="BS68" s="66"/>
      <c r="BT68" s="13"/>
      <c r="BU68" s="13"/>
      <c r="BV68" s="13"/>
      <c r="BW68" s="13"/>
      <c r="BX68" s="13"/>
      <c r="BY68" s="13"/>
      <c r="BZ68" s="13"/>
      <c r="CA68" s="13"/>
      <c r="CB68" s="13"/>
      <c r="CC68" s="13"/>
      <c r="CD68" s="13"/>
      <c r="CE68" s="13"/>
      <c r="CF68" s="13"/>
      <c r="CG68" s="13"/>
      <c r="CH68" s="13"/>
      <c r="CI68" s="13"/>
      <c r="CJ68" s="13"/>
      <c r="CK68" s="13"/>
      <c r="CL68" s="13"/>
      <c r="CM68" s="13"/>
      <c r="CN68" s="13"/>
      <c r="CO68" s="13"/>
      <c r="CP68" s="13"/>
      <c r="CQ68" s="13"/>
      <c r="CR68" s="13"/>
      <c r="CS68" s="13"/>
      <c r="CT68" s="13"/>
      <c r="CU68" s="13"/>
      <c r="CV68" s="13"/>
      <c r="CW68" s="13"/>
      <c r="CX68" s="13"/>
      <c r="CY68" s="13"/>
      <c r="CZ68" s="13"/>
      <c r="DA68" s="13"/>
      <c r="DB68" s="13"/>
      <c r="DC68" s="13"/>
      <c r="DD68" s="13"/>
      <c r="DE68" s="13"/>
      <c r="DF68" s="13"/>
      <c r="DG68" s="13"/>
      <c r="DH68" s="13"/>
      <c r="DI68" s="13"/>
      <c r="DJ68" s="13"/>
      <c r="DK68" s="13"/>
      <c r="DL68" s="13"/>
      <c r="DM68" s="13"/>
      <c r="DN68" s="13"/>
      <c r="DO68" s="13"/>
      <c r="DP68" s="13"/>
      <c r="DQ68" s="13"/>
      <c r="DR68" s="13"/>
      <c r="DS68" s="13"/>
      <c r="DT68" s="13"/>
      <c r="DU68" s="13"/>
      <c r="DV68" s="13"/>
      <c r="DW68" s="13"/>
      <c r="DX68" s="13"/>
      <c r="DY68" s="13"/>
      <c r="DZ68" s="13"/>
      <c r="EA68" s="13"/>
      <c r="EB68" s="13"/>
      <c r="EC68" s="13"/>
      <c r="ED68" s="13"/>
      <c r="EE68" s="13"/>
      <c r="EF68" s="13"/>
      <c r="EG68" s="13"/>
      <c r="EH68" s="13"/>
      <c r="EI68" s="13"/>
      <c r="EJ68" s="13"/>
      <c r="EK68" s="13"/>
      <c r="EL68" s="13"/>
      <c r="EM68" s="13"/>
      <c r="EN68" s="13"/>
      <c r="EO68" s="13"/>
      <c r="EP68" s="13"/>
      <c r="EQ68" s="13"/>
      <c r="ER68" s="13"/>
      <c r="ES68" s="13"/>
      <c r="ET68" s="13"/>
      <c r="EU68" s="13"/>
      <c r="EV68" s="13"/>
      <c r="EW68" s="13"/>
      <c r="EX68" s="13"/>
      <c r="EY68" s="13"/>
      <c r="EZ68" s="13"/>
      <c r="FA68" s="13"/>
      <c r="FB68" s="13"/>
      <c r="FC68" s="13"/>
      <c r="FD68" s="13"/>
      <c r="FE68" s="13"/>
      <c r="FF68" s="13"/>
      <c r="FG68" s="13"/>
      <c r="FH68" s="13"/>
      <c r="FI68" s="13"/>
      <c r="FJ68" s="13"/>
      <c r="FK68" s="13"/>
      <c r="FL68" s="13"/>
      <c r="FM68" s="13"/>
    </row>
    <row r="69" spans="1:169" ht="14.25">
      <c r="L69" s="66"/>
      <c r="M69" s="66"/>
      <c r="N69" s="66"/>
      <c r="O69" s="66"/>
      <c r="P69" s="66"/>
      <c r="Q69" s="66"/>
      <c r="R69" s="66"/>
      <c r="S69" s="66"/>
      <c r="T69" s="66"/>
      <c r="U69" s="11"/>
      <c r="V69" s="11"/>
      <c r="W69" s="6"/>
      <c r="X69" s="6"/>
      <c r="AC69" s="13"/>
      <c r="AD69" s="13"/>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c r="BD69" s="13"/>
      <c r="BE69" s="13"/>
      <c r="BF69" s="13"/>
      <c r="BG69" s="66"/>
      <c r="BH69" s="66"/>
      <c r="BI69" s="66"/>
      <c r="BJ69" s="66"/>
      <c r="BK69" s="66"/>
      <c r="BL69" s="66"/>
      <c r="BM69" s="66"/>
      <c r="BN69" s="66"/>
      <c r="BO69" s="66"/>
      <c r="BP69" s="66"/>
      <c r="BQ69" s="66"/>
      <c r="BR69" s="66"/>
      <c r="BS69" s="66"/>
      <c r="BT69" s="13"/>
      <c r="BU69" s="13"/>
      <c r="BV69" s="13"/>
      <c r="BW69" s="13"/>
      <c r="BX69" s="13"/>
      <c r="BY69" s="13"/>
      <c r="BZ69" s="13"/>
      <c r="CA69" s="13"/>
      <c r="CB69" s="13"/>
      <c r="CC69" s="13"/>
      <c r="CD69" s="13"/>
      <c r="CE69" s="13"/>
      <c r="CF69" s="13"/>
      <c r="CG69" s="13"/>
      <c r="CH69" s="13"/>
      <c r="CI69" s="13"/>
      <c r="CJ69" s="13"/>
      <c r="CK69" s="13"/>
      <c r="CL69" s="13"/>
      <c r="CM69" s="13"/>
      <c r="CN69" s="13"/>
      <c r="CO69" s="13"/>
      <c r="CP69" s="13"/>
      <c r="CQ69" s="13"/>
      <c r="CR69" s="13"/>
      <c r="CS69" s="13"/>
      <c r="CT69" s="13"/>
      <c r="CU69" s="13"/>
      <c r="CV69" s="13"/>
      <c r="CW69" s="13"/>
      <c r="CX69" s="13"/>
      <c r="CY69" s="13"/>
      <c r="CZ69" s="13"/>
      <c r="DA69" s="13"/>
      <c r="DB69" s="13"/>
      <c r="DC69" s="13"/>
      <c r="DD69" s="13"/>
      <c r="DE69" s="13"/>
      <c r="DF69" s="13"/>
      <c r="DG69" s="13"/>
      <c r="DH69" s="13"/>
      <c r="DI69" s="13"/>
      <c r="DJ69" s="13"/>
      <c r="DK69" s="13"/>
      <c r="DL69" s="13"/>
      <c r="DM69" s="13"/>
      <c r="DN69" s="13"/>
      <c r="DO69" s="13"/>
      <c r="DP69" s="13"/>
      <c r="DQ69" s="13"/>
      <c r="DR69" s="13"/>
      <c r="DS69" s="13"/>
      <c r="DT69" s="13"/>
      <c r="DU69" s="13"/>
      <c r="DV69" s="13"/>
      <c r="DW69" s="13"/>
      <c r="DX69" s="13"/>
      <c r="DY69" s="13"/>
      <c r="DZ69" s="13"/>
      <c r="EA69" s="13"/>
      <c r="EB69" s="13"/>
      <c r="EC69" s="13"/>
      <c r="ED69" s="13"/>
      <c r="EE69" s="13"/>
      <c r="EF69" s="13"/>
      <c r="EG69" s="13"/>
      <c r="EH69" s="13"/>
      <c r="EI69" s="13"/>
      <c r="EJ69" s="13"/>
      <c r="EK69" s="13"/>
      <c r="EL69" s="13"/>
      <c r="EM69" s="13"/>
      <c r="EN69" s="13"/>
      <c r="EO69" s="13"/>
      <c r="EP69" s="13"/>
      <c r="EQ69" s="13"/>
      <c r="ER69" s="13"/>
      <c r="ES69" s="13"/>
      <c r="ET69" s="13"/>
      <c r="EU69" s="13"/>
      <c r="EV69" s="13"/>
      <c r="EW69" s="13"/>
      <c r="EX69" s="13"/>
      <c r="EY69" s="13"/>
      <c r="EZ69" s="13"/>
      <c r="FA69" s="13"/>
      <c r="FB69" s="13"/>
      <c r="FC69" s="13"/>
      <c r="FD69" s="13"/>
      <c r="FE69" s="13"/>
      <c r="FF69" s="13"/>
      <c r="FG69" s="13"/>
      <c r="FH69" s="13"/>
      <c r="FI69" s="13"/>
      <c r="FJ69" s="13"/>
      <c r="FK69" s="13"/>
      <c r="FL69" s="13"/>
      <c r="FM69" s="13"/>
    </row>
    <row r="70" spans="1:169" ht="14.25">
      <c r="L70" s="66"/>
      <c r="M70" s="66"/>
      <c r="N70" s="66"/>
      <c r="O70" s="66"/>
      <c r="P70" s="66"/>
      <c r="Q70" s="66"/>
      <c r="R70" s="66"/>
      <c r="S70" s="66"/>
      <c r="T70" s="66"/>
      <c r="U70" s="11"/>
      <c r="V70" s="11"/>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66"/>
      <c r="BH70" s="66"/>
      <c r="BI70" s="66"/>
      <c r="BJ70" s="66"/>
      <c r="BK70" s="66"/>
      <c r="BL70" s="66"/>
      <c r="BM70" s="66"/>
      <c r="BN70" s="66"/>
      <c r="BO70" s="66"/>
      <c r="BP70" s="66"/>
      <c r="BQ70" s="66"/>
      <c r="BR70" s="66"/>
      <c r="BS70" s="66"/>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row>
    <row r="71" spans="1:169" ht="14.25">
      <c r="L71" s="66"/>
      <c r="M71" s="66"/>
      <c r="N71" s="66"/>
      <c r="O71" s="66"/>
      <c r="P71" s="66"/>
      <c r="Q71" s="66"/>
      <c r="R71" s="11"/>
      <c r="S71" s="11"/>
      <c r="T71" s="11"/>
      <c r="U71" s="11"/>
      <c r="V71" s="11"/>
      <c r="W71" s="6"/>
      <c r="X71" s="6"/>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66"/>
      <c r="BH71" s="66"/>
      <c r="BI71" s="66"/>
      <c r="BJ71" s="66"/>
      <c r="BK71" s="66"/>
      <c r="BL71" s="66"/>
      <c r="BM71" s="66"/>
      <c r="BN71" s="66"/>
      <c r="BO71" s="66"/>
      <c r="BP71" s="66"/>
      <c r="BQ71" s="66"/>
      <c r="BR71" s="66"/>
      <c r="BS71" s="66"/>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row>
    <row r="72" spans="1:169" ht="14.25">
      <c r="L72" s="66"/>
      <c r="M72" s="66"/>
      <c r="N72" s="66"/>
      <c r="O72" s="66"/>
      <c r="P72" s="66"/>
      <c r="Q72" s="66"/>
      <c r="R72" s="11"/>
      <c r="S72" s="11"/>
      <c r="T72" s="11"/>
      <c r="U72" s="11"/>
      <c r="V72" s="11"/>
      <c r="W72" s="6"/>
      <c r="X72" s="6"/>
      <c r="AC72" s="13"/>
      <c r="AD72" s="13"/>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66"/>
      <c r="BH72" s="66"/>
      <c r="BI72" s="66"/>
      <c r="BJ72" s="66"/>
      <c r="BK72" s="66"/>
      <c r="BL72" s="66"/>
      <c r="BM72" s="66"/>
      <c r="BN72" s="66"/>
      <c r="BO72" s="66"/>
      <c r="BP72" s="66"/>
      <c r="BQ72" s="66"/>
      <c r="BR72" s="66"/>
      <c r="BS72" s="66"/>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row>
    <row r="73" spans="1:169" ht="14.25">
      <c r="L73" s="66"/>
      <c r="M73" s="66"/>
      <c r="N73" s="66"/>
      <c r="O73" s="66"/>
      <c r="P73" s="66"/>
      <c r="Q73" s="66"/>
      <c r="R73" s="11"/>
      <c r="S73" s="11"/>
      <c r="T73" s="11"/>
      <c r="U73" s="11"/>
      <c r="V73" s="11"/>
      <c r="W73" s="6"/>
      <c r="X73" s="6"/>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66"/>
      <c r="BH73" s="66"/>
      <c r="BI73" s="66"/>
      <c r="BJ73" s="66"/>
      <c r="BK73" s="66"/>
      <c r="BL73" s="66"/>
      <c r="BM73" s="66"/>
      <c r="BN73" s="66"/>
      <c r="BO73" s="66"/>
      <c r="BP73" s="66"/>
      <c r="BQ73" s="66"/>
      <c r="BR73" s="66"/>
      <c r="BS73" s="66"/>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row>
    <row r="74" spans="1:169" ht="14.25">
      <c r="L74" s="66"/>
      <c r="M74" s="66"/>
      <c r="N74" s="66"/>
      <c r="O74" s="66"/>
      <c r="P74" s="66"/>
      <c r="Q74" s="66"/>
      <c r="R74" s="11"/>
      <c r="S74" s="11"/>
      <c r="T74" s="11"/>
      <c r="U74" s="11"/>
      <c r="V74" s="11"/>
      <c r="W74" s="6"/>
      <c r="X74" s="6"/>
      <c r="AC74" s="13"/>
      <c r="AD74" s="13"/>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66"/>
      <c r="BH74" s="66"/>
      <c r="BI74" s="66"/>
      <c r="BJ74" s="66"/>
      <c r="BK74" s="66"/>
      <c r="BL74" s="66"/>
      <c r="BM74" s="66"/>
      <c r="BN74" s="66"/>
      <c r="BO74" s="66"/>
      <c r="BP74" s="66"/>
      <c r="BQ74" s="66"/>
      <c r="BR74" s="66"/>
      <c r="BS74" s="66"/>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row>
    <row r="75" spans="1:169" ht="14.25">
      <c r="L75" s="66"/>
      <c r="M75" s="66"/>
      <c r="N75" s="66"/>
      <c r="O75" s="66"/>
      <c r="P75" s="66"/>
      <c r="Q75" s="66"/>
      <c r="R75" s="11"/>
      <c r="S75" s="11"/>
      <c r="T75" s="11"/>
      <c r="U75" s="11"/>
      <c r="V75" s="11"/>
      <c r="W75" s="6"/>
      <c r="X75" s="6"/>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66"/>
      <c r="BH75" s="66"/>
      <c r="BI75" s="66"/>
      <c r="BJ75" s="66"/>
      <c r="BK75" s="66"/>
      <c r="BL75" s="66"/>
      <c r="BM75" s="66"/>
      <c r="BN75" s="66"/>
      <c r="BO75" s="66"/>
      <c r="BP75" s="66"/>
      <c r="BQ75" s="66"/>
      <c r="BR75" s="66"/>
      <c r="BS75" s="66"/>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row>
    <row r="76" spans="1:169" ht="14.25">
      <c r="L76" s="66"/>
      <c r="M76" s="66"/>
      <c r="N76" s="66"/>
      <c r="O76" s="66"/>
      <c r="P76" s="66"/>
      <c r="Q76" s="66"/>
      <c r="R76" s="11"/>
      <c r="S76" s="11"/>
      <c r="T76" s="11"/>
      <c r="U76" s="11"/>
      <c r="V76" s="11"/>
      <c r="W76" s="6"/>
      <c r="X76" s="6"/>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66"/>
      <c r="BH76" s="66"/>
      <c r="BI76" s="66"/>
      <c r="BJ76" s="66"/>
      <c r="BK76" s="66"/>
      <c r="BL76" s="66"/>
      <c r="BM76" s="66"/>
      <c r="BN76" s="66"/>
      <c r="BO76" s="66"/>
      <c r="BP76" s="66"/>
      <c r="BQ76" s="66"/>
      <c r="BR76" s="66"/>
      <c r="BS76" s="66"/>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row>
    <row r="77" spans="1:169" ht="14.25">
      <c r="L77" s="66"/>
      <c r="M77" s="66"/>
      <c r="N77" s="66"/>
      <c r="O77" s="66"/>
      <c r="P77" s="66"/>
      <c r="Q77" s="66"/>
      <c r="R77" s="11"/>
      <c r="S77" s="11"/>
      <c r="T77" s="11"/>
      <c r="U77" s="11"/>
      <c r="V77" s="11"/>
      <c r="W77" s="6"/>
      <c r="X77" s="6"/>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66"/>
      <c r="BH77" s="66"/>
      <c r="BI77" s="66"/>
      <c r="BJ77" s="66"/>
      <c r="BK77" s="66"/>
      <c r="BL77" s="66"/>
      <c r="BM77" s="66"/>
      <c r="BN77" s="66"/>
      <c r="BO77" s="66"/>
      <c r="BP77" s="66"/>
      <c r="BQ77" s="66"/>
      <c r="BR77" s="66"/>
      <c r="BS77" s="66"/>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row>
    <row r="78" spans="1:169" ht="14.25">
      <c r="L78" s="66"/>
      <c r="M78" s="66"/>
      <c r="N78" s="66"/>
      <c r="O78" s="66"/>
      <c r="P78" s="66"/>
      <c r="Q78" s="66"/>
      <c r="R78" s="11"/>
      <c r="S78" s="11"/>
      <c r="T78" s="11"/>
      <c r="U78" s="11"/>
      <c r="V78" s="11"/>
      <c r="W78" s="6"/>
      <c r="X78" s="6"/>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66"/>
      <c r="BH78" s="66"/>
      <c r="BI78" s="66"/>
      <c r="BJ78" s="66"/>
      <c r="BK78" s="66"/>
      <c r="BL78" s="66"/>
      <c r="BM78" s="66"/>
      <c r="BN78" s="66"/>
      <c r="BO78" s="66"/>
      <c r="BP78" s="66"/>
      <c r="BQ78" s="66"/>
      <c r="BR78" s="66"/>
      <c r="BS78" s="66"/>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row>
    <row r="79" spans="1:169" ht="14.25">
      <c r="L79" s="66"/>
      <c r="M79" s="66"/>
      <c r="N79" s="66"/>
      <c r="O79" s="66"/>
      <c r="P79" s="66"/>
      <c r="Q79" s="66"/>
      <c r="R79" s="11"/>
      <c r="S79" s="11"/>
      <c r="T79" s="11"/>
      <c r="U79" s="11"/>
      <c r="V79" s="11"/>
      <c r="W79" s="6"/>
      <c r="X79" s="6"/>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66"/>
      <c r="BH79" s="66"/>
      <c r="BI79" s="66"/>
      <c r="BJ79" s="66"/>
      <c r="BK79" s="66"/>
      <c r="BL79" s="66"/>
      <c r="BM79" s="66"/>
      <c r="BN79" s="66"/>
      <c r="BO79" s="66"/>
      <c r="BP79" s="66"/>
      <c r="BQ79" s="66"/>
      <c r="BR79" s="66"/>
      <c r="BS79" s="66"/>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row>
    <row r="80" spans="1:169" customFormat="1" ht="15">
      <c r="A80" s="2"/>
      <c r="B80" s="2"/>
      <c r="C80" s="2"/>
      <c r="D80" s="2"/>
      <c r="E80" s="2"/>
      <c r="F80" s="2"/>
      <c r="G80" s="2"/>
      <c r="H80" s="2"/>
      <c r="I80" s="2"/>
      <c r="J80" s="2"/>
      <c r="K80" s="2"/>
    </row>
    <row r="81" spans="1:169" customFormat="1" ht="15">
      <c r="A81" s="2"/>
      <c r="B81" s="2"/>
      <c r="C81" s="2"/>
      <c r="D81" s="2"/>
      <c r="E81" s="2"/>
      <c r="F81" s="2"/>
      <c r="G81" s="2"/>
      <c r="H81" s="2"/>
      <c r="I81" s="2"/>
      <c r="J81" s="2"/>
      <c r="K81" s="2"/>
    </row>
    <row r="82" spans="1:169" ht="14.25">
      <c r="L82" s="66"/>
      <c r="M82" s="66"/>
      <c r="N82" s="66"/>
      <c r="O82" s="66"/>
      <c r="P82" s="66"/>
      <c r="Q82" s="66"/>
      <c r="R82" s="11"/>
      <c r="S82" s="11"/>
      <c r="T82" s="11"/>
      <c r="U82" s="11"/>
      <c r="V82" s="11"/>
      <c r="W82" s="6"/>
      <c r="X82" s="6"/>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66"/>
      <c r="BH82" s="66"/>
      <c r="BI82" s="66"/>
      <c r="BJ82" s="66"/>
      <c r="BK82" s="66"/>
      <c r="BL82" s="66"/>
      <c r="BM82" s="66"/>
      <c r="BN82" s="66"/>
      <c r="BO82" s="66"/>
      <c r="BP82" s="66"/>
      <c r="BQ82" s="66"/>
      <c r="BR82" s="66"/>
      <c r="BS82" s="66"/>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row>
    <row r="83" spans="1:169" ht="14.25">
      <c r="L83" s="66"/>
      <c r="M83" s="66"/>
      <c r="N83" s="66"/>
      <c r="O83" s="66"/>
      <c r="P83" s="66"/>
      <c r="Q83" s="66"/>
      <c r="R83" s="11"/>
      <c r="S83" s="11"/>
      <c r="T83" s="11"/>
      <c r="U83" s="11"/>
      <c r="V83" s="11"/>
      <c r="W83" s="6"/>
      <c r="X83" s="6"/>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66"/>
      <c r="BH83" s="66"/>
      <c r="BI83" s="66"/>
      <c r="BJ83" s="66"/>
      <c r="BK83" s="66"/>
      <c r="BL83" s="66"/>
      <c r="BM83" s="66"/>
      <c r="BN83" s="66"/>
      <c r="BO83" s="66"/>
      <c r="BP83" s="66"/>
      <c r="BQ83" s="66"/>
      <c r="BR83" s="66"/>
      <c r="BS83" s="66"/>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row>
    <row r="84" spans="1:169" ht="14.25">
      <c r="L84" s="66"/>
      <c r="M84" s="66"/>
      <c r="N84" s="66"/>
      <c r="O84" s="66"/>
      <c r="P84" s="66"/>
      <c r="Q84" s="66"/>
      <c r="R84" s="11"/>
      <c r="S84" s="11"/>
      <c r="T84" s="11"/>
      <c r="U84" s="11"/>
      <c r="V84" s="11"/>
      <c r="W84" s="6"/>
      <c r="X84" s="6"/>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66"/>
      <c r="BH84" s="66"/>
      <c r="BI84" s="66"/>
      <c r="BJ84" s="66"/>
      <c r="BK84" s="66"/>
      <c r="BL84" s="66"/>
      <c r="BM84" s="66"/>
      <c r="BN84" s="66"/>
      <c r="BO84" s="66"/>
      <c r="BP84" s="66"/>
      <c r="BQ84" s="66"/>
      <c r="BR84" s="66"/>
      <c r="BS84" s="66"/>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row>
    <row r="85" spans="1:169" ht="14.25">
      <c r="L85" s="66"/>
      <c r="M85" s="66"/>
      <c r="N85" s="66"/>
      <c r="O85" s="66"/>
      <c r="P85" s="66"/>
      <c r="Q85" s="66"/>
      <c r="R85" s="11"/>
      <c r="S85" s="11"/>
      <c r="T85" s="11"/>
      <c r="U85" s="11"/>
      <c r="V85" s="11"/>
      <c r="W85" s="6"/>
      <c r="X85" s="6"/>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66"/>
      <c r="BH85" s="66"/>
      <c r="BI85" s="66"/>
      <c r="BJ85" s="66"/>
      <c r="BK85" s="66"/>
      <c r="BL85" s="66"/>
      <c r="BM85" s="66"/>
      <c r="BN85" s="66"/>
      <c r="BO85" s="66"/>
      <c r="BP85" s="66"/>
      <c r="BQ85" s="66"/>
      <c r="BR85" s="66"/>
      <c r="BS85" s="66"/>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row>
    <row r="86" spans="1:169" ht="14.25">
      <c r="L86" s="66"/>
      <c r="M86" s="66"/>
      <c r="N86" s="66"/>
      <c r="O86" s="66"/>
      <c r="P86" s="66"/>
      <c r="Q86" s="66"/>
      <c r="R86" s="11"/>
      <c r="S86" s="11"/>
      <c r="T86" s="11"/>
      <c r="U86" s="11"/>
      <c r="V86" s="11"/>
      <c r="W86" s="6"/>
      <c r="X86" s="6"/>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66"/>
      <c r="BH86" s="66"/>
      <c r="BI86" s="66"/>
      <c r="BJ86" s="66"/>
      <c r="BK86" s="66"/>
      <c r="BL86" s="66"/>
      <c r="BM86" s="66"/>
      <c r="BN86" s="66"/>
      <c r="BO86" s="66"/>
      <c r="BP86" s="66"/>
      <c r="BQ86" s="66"/>
      <c r="BR86" s="66"/>
      <c r="BS86" s="66"/>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row>
    <row r="87" spans="1:169" ht="14.25">
      <c r="L87" s="66"/>
      <c r="M87" s="66"/>
      <c r="N87" s="66"/>
      <c r="O87" s="66"/>
      <c r="P87" s="66"/>
      <c r="Q87" s="66"/>
      <c r="R87" s="11"/>
      <c r="S87" s="11"/>
      <c r="T87" s="11"/>
      <c r="U87" s="11"/>
      <c r="V87" s="11"/>
      <c r="W87" s="6"/>
      <c r="X87" s="6"/>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66"/>
      <c r="BH87" s="66"/>
      <c r="BI87" s="66"/>
      <c r="BJ87" s="66"/>
      <c r="BK87" s="66"/>
      <c r="BL87" s="66"/>
      <c r="BM87" s="66"/>
      <c r="BN87" s="66"/>
      <c r="BO87" s="66"/>
      <c r="BP87" s="66"/>
      <c r="BQ87" s="66"/>
      <c r="BR87" s="66"/>
      <c r="BS87" s="66"/>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row>
    <row r="88" spans="1:169" ht="14.25">
      <c r="L88" s="66"/>
      <c r="M88" s="66"/>
      <c r="N88" s="66"/>
      <c r="O88" s="66"/>
      <c r="P88" s="66"/>
      <c r="Q88" s="66"/>
      <c r="R88" s="11"/>
      <c r="S88" s="11"/>
      <c r="T88" s="11"/>
      <c r="U88" s="11"/>
      <c r="V88" s="11"/>
      <c r="W88" s="6"/>
      <c r="X88" s="6"/>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66"/>
      <c r="BH88" s="66"/>
      <c r="BI88" s="66"/>
      <c r="BJ88" s="66"/>
      <c r="BK88" s="66"/>
      <c r="BL88" s="66"/>
      <c r="BM88" s="66"/>
      <c r="BN88" s="66"/>
      <c r="BO88" s="66"/>
      <c r="BP88" s="66"/>
      <c r="BQ88" s="66"/>
      <c r="BR88" s="66"/>
      <c r="BS88" s="66"/>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row>
    <row r="89" spans="1:169" ht="14.25">
      <c r="L89" s="66"/>
      <c r="M89" s="66"/>
      <c r="N89" s="66"/>
      <c r="O89" s="66"/>
      <c r="P89" s="66"/>
      <c r="Q89" s="66"/>
      <c r="R89" s="11"/>
      <c r="S89" s="11"/>
      <c r="T89" s="11"/>
      <c r="U89" s="11"/>
      <c r="V89" s="11"/>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66"/>
      <c r="BH89" s="66"/>
      <c r="BI89" s="66"/>
      <c r="BJ89" s="66"/>
      <c r="BK89" s="66"/>
      <c r="BL89" s="66"/>
      <c r="BM89" s="66"/>
      <c r="BN89" s="66"/>
      <c r="BO89" s="66"/>
      <c r="BP89" s="66"/>
      <c r="BQ89" s="66"/>
      <c r="BR89" s="66"/>
      <c r="BS89" s="66"/>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row>
    <row r="90" spans="1:169" ht="14.25">
      <c r="L90" s="66"/>
      <c r="M90" s="66"/>
      <c r="N90" s="66"/>
      <c r="O90" s="66"/>
      <c r="P90" s="66"/>
      <c r="Q90" s="66"/>
      <c r="R90" s="11"/>
      <c r="S90" s="11"/>
      <c r="T90" s="11"/>
      <c r="U90" s="11"/>
      <c r="V90" s="11"/>
      <c r="W90" s="11"/>
      <c r="X90" s="11"/>
      <c r="Y90" s="11"/>
      <c r="Z90" s="11"/>
      <c r="AA90" s="11"/>
      <c r="AB90" s="11"/>
      <c r="AC90" s="15"/>
      <c r="AD90" s="15"/>
      <c r="AE90" s="15"/>
      <c r="AF90" s="15"/>
      <c r="AG90" s="15"/>
      <c r="AH90" s="15"/>
      <c r="AI90" s="15"/>
      <c r="AJ90" s="15"/>
      <c r="AK90" s="15"/>
      <c r="AL90" s="15"/>
      <c r="AM90" s="15"/>
      <c r="AN90" s="15"/>
      <c r="AO90" s="15"/>
      <c r="AP90" s="15"/>
      <c r="AQ90" s="15"/>
      <c r="AR90" s="15"/>
      <c r="AS90" s="15"/>
      <c r="AT90" s="15"/>
      <c r="AU90" s="15"/>
      <c r="AV90" s="15"/>
      <c r="AW90" s="15"/>
      <c r="AX90" s="15"/>
      <c r="AY90" s="15"/>
      <c r="AZ90" s="15"/>
      <c r="BA90" s="15"/>
      <c r="BB90" s="15"/>
      <c r="BC90" s="15"/>
      <c r="BD90" s="15"/>
      <c r="BE90" s="15"/>
      <c r="BF90" s="15"/>
      <c r="BG90" s="66"/>
      <c r="BH90" s="66"/>
      <c r="BI90" s="66"/>
      <c r="BJ90" s="66"/>
      <c r="BK90" s="66"/>
      <c r="BL90" s="66"/>
      <c r="BM90" s="66"/>
      <c r="BN90" s="66"/>
      <c r="BO90" s="66"/>
      <c r="BP90" s="66"/>
      <c r="BQ90" s="66"/>
      <c r="BR90" s="66"/>
      <c r="BS90" s="66"/>
      <c r="BT90" s="15"/>
      <c r="BU90" s="15"/>
      <c r="BV90" s="15"/>
      <c r="BW90" s="15"/>
      <c r="BX90" s="15"/>
      <c r="BY90" s="15"/>
      <c r="BZ90" s="15"/>
      <c r="CA90" s="15"/>
      <c r="CB90" s="15"/>
      <c r="CC90" s="15"/>
      <c r="CD90" s="15"/>
      <c r="CE90" s="15"/>
      <c r="CF90" s="15"/>
      <c r="CG90" s="15"/>
      <c r="CH90" s="15"/>
      <c r="CI90" s="15"/>
      <c r="CJ90" s="15"/>
      <c r="CK90" s="15"/>
      <c r="CL90" s="15"/>
      <c r="CM90" s="15"/>
      <c r="CN90" s="15"/>
      <c r="CO90" s="15"/>
      <c r="CP90" s="15"/>
      <c r="CQ90" s="15"/>
      <c r="CR90" s="15"/>
      <c r="CS90" s="15"/>
      <c r="CT90" s="15"/>
      <c r="CU90" s="15"/>
      <c r="CV90" s="15"/>
      <c r="CW90" s="15"/>
      <c r="CX90" s="15"/>
      <c r="CY90" s="15"/>
      <c r="CZ90" s="15"/>
      <c r="DA90" s="15"/>
      <c r="DB90" s="15"/>
      <c r="DC90" s="15"/>
      <c r="DD90" s="15"/>
      <c r="DE90" s="15"/>
      <c r="DF90" s="15"/>
      <c r="DG90" s="15"/>
      <c r="DH90" s="15"/>
      <c r="DI90" s="15"/>
      <c r="DJ90" s="15"/>
      <c r="DK90" s="15"/>
      <c r="DL90" s="15"/>
      <c r="DM90" s="15"/>
      <c r="DN90" s="15"/>
      <c r="DO90" s="15"/>
      <c r="DP90" s="15"/>
      <c r="DQ90" s="15"/>
      <c r="DR90" s="15"/>
      <c r="DS90" s="15"/>
      <c r="DT90" s="15"/>
      <c r="DU90" s="15"/>
      <c r="DV90" s="15"/>
      <c r="DW90" s="15"/>
      <c r="DX90" s="15"/>
      <c r="DY90" s="15"/>
      <c r="DZ90" s="15"/>
      <c r="EA90" s="15"/>
      <c r="EB90" s="15"/>
      <c r="EC90" s="15"/>
      <c r="ED90" s="15"/>
      <c r="EE90" s="15"/>
      <c r="EF90" s="15"/>
      <c r="EG90" s="15"/>
      <c r="EH90" s="15"/>
      <c r="EI90" s="15"/>
      <c r="EJ90" s="15"/>
      <c r="EK90" s="15"/>
      <c r="EL90" s="15"/>
      <c r="EM90" s="15"/>
      <c r="EN90" s="15"/>
      <c r="EO90" s="15"/>
      <c r="EP90" s="15"/>
      <c r="EQ90" s="15"/>
      <c r="ER90" s="15"/>
      <c r="ES90" s="15"/>
      <c r="ET90" s="15"/>
      <c r="EU90" s="15"/>
      <c r="EV90" s="15"/>
      <c r="EW90" s="15"/>
      <c r="EX90" s="15"/>
      <c r="EY90" s="15"/>
      <c r="EZ90" s="15"/>
      <c r="FA90" s="15"/>
      <c r="FB90" s="15"/>
      <c r="FC90" s="15"/>
      <c r="FD90" s="13"/>
      <c r="FE90" s="13"/>
      <c r="FF90" s="13"/>
      <c r="FG90" s="13"/>
      <c r="FH90" s="13"/>
      <c r="FI90" s="13"/>
      <c r="FJ90" s="13"/>
      <c r="FK90" s="13"/>
      <c r="FL90" s="13"/>
      <c r="FM90" s="13"/>
    </row>
    <row r="91" spans="1:169" ht="14.25">
      <c r="L91" s="66"/>
      <c r="M91" s="66"/>
      <c r="N91" s="66"/>
      <c r="O91" s="66"/>
      <c r="P91" s="66"/>
      <c r="Q91" s="66"/>
      <c r="R91" s="11"/>
      <c r="S91" s="11"/>
      <c r="T91" s="11"/>
      <c r="U91" s="11"/>
      <c r="V91" s="11"/>
      <c r="W91" s="11"/>
      <c r="X91" s="11"/>
      <c r="Y91" s="11"/>
      <c r="Z91" s="11"/>
      <c r="AA91" s="11"/>
      <c r="AB91" s="11"/>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3"/>
      <c r="BG91" s="66"/>
      <c r="BH91" s="66"/>
      <c r="BI91" s="66"/>
      <c r="BJ91" s="66"/>
      <c r="BK91" s="66"/>
      <c r="BL91" s="66"/>
      <c r="BM91" s="66"/>
      <c r="BN91" s="66"/>
      <c r="BO91" s="66"/>
      <c r="BP91" s="66"/>
      <c r="BQ91" s="66"/>
      <c r="BR91" s="66"/>
      <c r="BS91" s="66"/>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row>
    <row r="92" spans="1:169" ht="14.25">
      <c r="L92" s="66"/>
      <c r="M92" s="66"/>
      <c r="N92" s="66"/>
      <c r="O92" s="66"/>
      <c r="P92" s="66"/>
      <c r="Q92" s="66"/>
      <c r="R92" s="11"/>
      <c r="S92" s="11"/>
      <c r="T92" s="11"/>
      <c r="U92" s="11"/>
      <c r="V92" s="11"/>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66"/>
      <c r="BH92" s="66"/>
      <c r="BI92" s="66"/>
      <c r="BJ92" s="66"/>
      <c r="BK92" s="66"/>
      <c r="BL92" s="66"/>
      <c r="BM92" s="66"/>
      <c r="BN92" s="66"/>
      <c r="BO92" s="66"/>
      <c r="BP92" s="66"/>
      <c r="BQ92" s="66"/>
      <c r="BR92" s="66"/>
      <c r="BS92" s="66"/>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row>
    <row r="93" spans="1:169" ht="14.25">
      <c r="L93" s="66"/>
      <c r="M93" s="66"/>
      <c r="N93" s="66"/>
      <c r="O93" s="66"/>
      <c r="P93" s="66"/>
      <c r="Q93" s="66"/>
      <c r="R93" s="11"/>
      <c r="S93" s="11"/>
      <c r="T93" s="11"/>
      <c r="U93" s="11"/>
      <c r="V93" s="11"/>
      <c r="W93" s="1"/>
      <c r="X93" s="1"/>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66"/>
      <c r="BH93" s="66"/>
      <c r="BI93" s="66"/>
      <c r="BJ93" s="66"/>
      <c r="BK93" s="66"/>
      <c r="BL93" s="66"/>
      <c r="BM93" s="66"/>
      <c r="BN93" s="66"/>
      <c r="BO93" s="66"/>
      <c r="BP93" s="66"/>
      <c r="BQ93" s="66"/>
      <c r="BR93" s="66"/>
      <c r="BS93" s="66"/>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row>
    <row r="94" spans="1:169" ht="14.25">
      <c r="L94" s="66"/>
      <c r="M94" s="66"/>
      <c r="N94" s="66"/>
      <c r="O94" s="66"/>
      <c r="P94" s="66"/>
      <c r="Q94" s="66"/>
      <c r="R94" s="11"/>
      <c r="S94" s="11"/>
      <c r="T94" s="11"/>
      <c r="U94" s="11"/>
      <c r="V94" s="11"/>
      <c r="W94" s="1"/>
      <c r="X94" s="1"/>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66"/>
      <c r="BH94" s="66"/>
      <c r="BI94" s="66"/>
      <c r="BJ94" s="66"/>
      <c r="BK94" s="66"/>
      <c r="BL94" s="66"/>
      <c r="BM94" s="66"/>
      <c r="BN94" s="66"/>
      <c r="BO94" s="66"/>
      <c r="BP94" s="66"/>
      <c r="BQ94" s="66"/>
      <c r="BR94" s="66"/>
      <c r="BS94" s="66"/>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row>
    <row r="95" spans="1:169" ht="14.25">
      <c r="L95" s="66"/>
      <c r="M95" s="66"/>
      <c r="N95" s="66"/>
      <c r="O95" s="66"/>
      <c r="P95" s="66"/>
      <c r="Q95" s="66"/>
      <c r="R95" s="11"/>
      <c r="S95" s="11"/>
      <c r="T95" s="11"/>
      <c r="U95" s="11"/>
      <c r="V95" s="11"/>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66"/>
      <c r="BH95" s="66"/>
      <c r="BI95" s="66"/>
      <c r="BJ95" s="66"/>
      <c r="BK95" s="66"/>
      <c r="BL95" s="66"/>
      <c r="BM95" s="66"/>
      <c r="BN95" s="66"/>
      <c r="BO95" s="66"/>
      <c r="BP95" s="66"/>
      <c r="BQ95" s="66"/>
      <c r="BR95" s="66"/>
      <c r="BS95" s="66"/>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row>
    <row r="96" spans="1:169" ht="14.25">
      <c r="L96" s="66"/>
      <c r="M96" s="66"/>
      <c r="N96" s="66"/>
      <c r="O96" s="66"/>
      <c r="P96" s="66"/>
      <c r="Q96" s="66"/>
      <c r="R96" s="11"/>
      <c r="S96" s="11"/>
      <c r="T96" s="11"/>
      <c r="U96" s="11"/>
      <c r="V96" s="11"/>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66"/>
      <c r="BH96" s="66"/>
      <c r="BI96" s="66"/>
      <c r="BJ96" s="66"/>
      <c r="BK96" s="66"/>
      <c r="BL96" s="66"/>
      <c r="BM96" s="66"/>
      <c r="BN96" s="66"/>
      <c r="BO96" s="66"/>
      <c r="BP96" s="66"/>
      <c r="BQ96" s="66"/>
      <c r="BR96" s="66"/>
      <c r="BS96" s="66"/>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row>
    <row r="97" spans="12:169" ht="14.25">
      <c r="L97" s="66"/>
      <c r="M97" s="66"/>
      <c r="N97" s="66"/>
      <c r="O97" s="66"/>
      <c r="P97" s="66"/>
      <c r="Q97" s="66"/>
      <c r="R97" s="11"/>
      <c r="S97" s="11"/>
      <c r="T97" s="11"/>
      <c r="U97" s="11"/>
      <c r="V97" s="11"/>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66"/>
      <c r="BH97" s="66"/>
      <c r="BI97" s="66"/>
      <c r="BJ97" s="66"/>
      <c r="BK97" s="66"/>
      <c r="BL97" s="66"/>
      <c r="BM97" s="66"/>
      <c r="BN97" s="66"/>
      <c r="BO97" s="66"/>
      <c r="BP97" s="66"/>
      <c r="BQ97" s="66"/>
      <c r="BR97" s="66"/>
      <c r="BS97" s="66"/>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row>
    <row r="98" spans="12:169" ht="14.25">
      <c r="L98" s="66"/>
      <c r="M98" s="66"/>
      <c r="N98" s="66"/>
      <c r="O98" s="66"/>
      <c r="P98" s="66"/>
      <c r="Q98" s="66"/>
      <c r="R98" s="66"/>
      <c r="S98" s="66"/>
      <c r="T98" s="66"/>
      <c r="U98" s="66"/>
      <c r="V98" s="66"/>
      <c r="W98" s="66"/>
      <c r="X98" s="66"/>
      <c r="Y98" s="66"/>
      <c r="Z98" s="66"/>
      <c r="AA98" s="66"/>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66"/>
      <c r="BH98" s="66"/>
      <c r="BI98" s="66"/>
      <c r="BJ98" s="66"/>
      <c r="BK98" s="66"/>
      <c r="BL98" s="66"/>
      <c r="BM98" s="66"/>
      <c r="BN98" s="66"/>
      <c r="BO98" s="66"/>
      <c r="BP98" s="66"/>
      <c r="BQ98" s="66"/>
      <c r="BR98" s="66"/>
      <c r="BS98" s="66"/>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row>
    <row r="99" spans="12:169" ht="14.25">
      <c r="L99" s="66"/>
      <c r="M99" s="66"/>
      <c r="N99" s="66"/>
      <c r="O99" s="66"/>
      <c r="P99" s="66"/>
      <c r="Q99" s="66"/>
      <c r="R99" s="66"/>
      <c r="S99" s="66"/>
      <c r="T99" s="66"/>
      <c r="U99" s="66"/>
      <c r="V99" s="66"/>
      <c r="W99" s="66"/>
      <c r="X99" s="66"/>
      <c r="Y99" s="66"/>
      <c r="Z99" s="66"/>
      <c r="AA99" s="66"/>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66"/>
      <c r="BH99" s="66"/>
      <c r="BI99" s="66"/>
      <c r="BJ99" s="66"/>
      <c r="BK99" s="66"/>
      <c r="BL99" s="66"/>
      <c r="BM99" s="66"/>
      <c r="BN99" s="66"/>
      <c r="BO99" s="66"/>
      <c r="BP99" s="66"/>
      <c r="BQ99" s="66"/>
      <c r="BR99" s="66"/>
      <c r="BS99" s="66"/>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row>
    <row r="100" spans="12:169" ht="14.25">
      <c r="L100" s="66"/>
      <c r="M100" s="66"/>
      <c r="N100" s="66"/>
      <c r="O100" s="66"/>
      <c r="P100" s="66"/>
      <c r="Q100" s="66"/>
      <c r="R100" s="66"/>
      <c r="S100" s="66"/>
      <c r="T100" s="66"/>
      <c r="U100" s="66"/>
      <c r="V100" s="66"/>
      <c r="W100" s="66"/>
      <c r="X100" s="66"/>
      <c r="Y100" s="66"/>
      <c r="Z100" s="66"/>
      <c r="AA100" s="66"/>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66"/>
      <c r="BH100" s="66"/>
      <c r="BI100" s="66"/>
      <c r="BJ100" s="66"/>
      <c r="BK100" s="66"/>
      <c r="BL100" s="66"/>
      <c r="BM100" s="66"/>
      <c r="BN100" s="66"/>
      <c r="BO100" s="66"/>
      <c r="BP100" s="66"/>
      <c r="BQ100" s="66"/>
      <c r="BR100" s="66"/>
      <c r="BS100" s="66"/>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row>
    <row r="101" spans="12:169" ht="14.25">
      <c r="L101" s="66"/>
      <c r="M101" s="66"/>
      <c r="N101" s="66"/>
      <c r="O101" s="66"/>
      <c r="P101" s="66"/>
      <c r="Q101" s="66"/>
      <c r="R101" s="66"/>
      <c r="S101" s="66"/>
      <c r="T101" s="66"/>
      <c r="U101" s="66"/>
      <c r="V101" s="66"/>
      <c r="W101" s="66"/>
      <c r="X101" s="66"/>
      <c r="Y101" s="66"/>
      <c r="Z101" s="66"/>
      <c r="AA101" s="66"/>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66"/>
      <c r="BH101" s="66"/>
      <c r="BI101" s="66"/>
      <c r="BJ101" s="66"/>
      <c r="BK101" s="66"/>
      <c r="BL101" s="66"/>
      <c r="BM101" s="66"/>
      <c r="BN101" s="66"/>
      <c r="BO101" s="66"/>
      <c r="BP101" s="66"/>
      <c r="BQ101" s="66"/>
      <c r="BR101" s="66"/>
      <c r="BS101" s="66"/>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row>
    <row r="102" spans="12:169" ht="14.25">
      <c r="L102" s="66"/>
      <c r="M102" s="66"/>
      <c r="N102" s="66"/>
      <c r="O102" s="66"/>
      <c r="P102" s="66"/>
      <c r="Q102" s="66"/>
      <c r="R102" s="66"/>
      <c r="S102" s="66"/>
      <c r="T102" s="66"/>
      <c r="U102" s="66"/>
      <c r="V102" s="66"/>
      <c r="W102" s="66"/>
      <c r="X102" s="66"/>
      <c r="Y102" s="66"/>
      <c r="Z102" s="66"/>
      <c r="AA102" s="66"/>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66"/>
      <c r="BH102" s="66"/>
      <c r="BI102" s="66"/>
      <c r="BJ102" s="66"/>
      <c r="BK102" s="66"/>
      <c r="BL102" s="66"/>
      <c r="BM102" s="66"/>
      <c r="BN102" s="66"/>
      <c r="BO102" s="66"/>
      <c r="BP102" s="66"/>
      <c r="BQ102" s="66"/>
      <c r="BR102" s="66"/>
      <c r="BS102" s="66"/>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row>
    <row r="103" spans="12:169" ht="14.25">
      <c r="L103" s="66"/>
      <c r="M103" s="66"/>
      <c r="N103" s="66"/>
      <c r="O103" s="66"/>
      <c r="P103" s="66"/>
      <c r="Q103" s="66"/>
      <c r="R103" s="66"/>
      <c r="S103" s="66"/>
      <c r="T103" s="66"/>
      <c r="U103" s="66"/>
      <c r="V103" s="66"/>
      <c r="W103" s="66"/>
      <c r="X103" s="66"/>
      <c r="Y103" s="66"/>
      <c r="Z103" s="66"/>
      <c r="AA103" s="66"/>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66"/>
      <c r="BH103" s="66"/>
      <c r="BI103" s="66"/>
      <c r="BJ103" s="66"/>
      <c r="BK103" s="66"/>
      <c r="BL103" s="66"/>
      <c r="BM103" s="66"/>
      <c r="BN103" s="66"/>
      <c r="BO103" s="66"/>
      <c r="BP103" s="66"/>
      <c r="BQ103" s="66"/>
      <c r="BR103" s="66"/>
      <c r="BS103" s="66"/>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row>
    <row r="104" spans="12:169" ht="14.25">
      <c r="L104" s="66"/>
      <c r="M104" s="66"/>
      <c r="N104" s="66"/>
      <c r="O104" s="66"/>
      <c r="P104" s="66"/>
      <c r="Q104" s="66"/>
      <c r="R104" s="66"/>
      <c r="S104" s="66"/>
      <c r="T104" s="66"/>
      <c r="U104" s="66"/>
      <c r="V104" s="66"/>
      <c r="W104" s="66"/>
      <c r="X104" s="66"/>
      <c r="Y104" s="66"/>
      <c r="Z104" s="66"/>
      <c r="AA104" s="66"/>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66"/>
      <c r="BH104" s="66"/>
      <c r="BI104" s="66"/>
      <c r="BJ104" s="66"/>
      <c r="BK104" s="66"/>
      <c r="BL104" s="66"/>
      <c r="BM104" s="66"/>
      <c r="BN104" s="66"/>
      <c r="BO104" s="66"/>
      <c r="BP104" s="66"/>
      <c r="BQ104" s="66"/>
      <c r="BR104" s="66"/>
      <c r="BS104" s="66"/>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row>
    <row r="105" spans="12:169" ht="14.25">
      <c r="L105" s="66"/>
      <c r="M105" s="66"/>
      <c r="N105" s="66"/>
      <c r="O105" s="66"/>
      <c r="P105" s="66"/>
      <c r="Q105" s="66"/>
      <c r="R105" s="66"/>
      <c r="S105" s="66"/>
      <c r="T105" s="66"/>
      <c r="U105" s="66"/>
      <c r="V105" s="66"/>
      <c r="W105" s="66"/>
      <c r="X105" s="66"/>
      <c r="Y105" s="66"/>
      <c r="Z105" s="66"/>
      <c r="AA105" s="66"/>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66"/>
      <c r="BH105" s="66"/>
      <c r="BI105" s="66"/>
      <c r="BJ105" s="66"/>
      <c r="BK105" s="66"/>
      <c r="BL105" s="66"/>
      <c r="BM105" s="66"/>
      <c r="BN105" s="66"/>
      <c r="BO105" s="66"/>
      <c r="BP105" s="66"/>
      <c r="BQ105" s="66"/>
      <c r="BR105" s="66"/>
      <c r="BS105" s="66"/>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row>
    <row r="106" spans="12:169" ht="14.25">
      <c r="L106" s="66"/>
      <c r="M106" s="66"/>
      <c r="N106" s="66"/>
      <c r="O106" s="66"/>
      <c r="P106" s="66"/>
      <c r="Q106" s="66"/>
      <c r="R106" s="66"/>
      <c r="S106" s="66"/>
      <c r="T106" s="66"/>
      <c r="U106" s="66"/>
      <c r="V106" s="66"/>
      <c r="W106" s="66"/>
      <c r="X106" s="66"/>
      <c r="Y106" s="66"/>
      <c r="Z106" s="66"/>
      <c r="AA106" s="66"/>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66"/>
      <c r="BH106" s="66"/>
      <c r="BI106" s="66"/>
      <c r="BJ106" s="66"/>
      <c r="BK106" s="66"/>
      <c r="BL106" s="66"/>
      <c r="BM106" s="66"/>
      <c r="BN106" s="66"/>
      <c r="BO106" s="66"/>
      <c r="BP106" s="66"/>
      <c r="BQ106" s="66"/>
      <c r="BR106" s="66"/>
      <c r="BS106" s="66"/>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row>
    <row r="107" spans="12:169" ht="14.25">
      <c r="L107" s="66"/>
      <c r="M107" s="66"/>
      <c r="N107" s="66"/>
      <c r="O107" s="66"/>
      <c r="P107" s="66"/>
      <c r="Q107" s="66"/>
      <c r="R107" s="66"/>
      <c r="S107" s="66"/>
      <c r="T107" s="66"/>
      <c r="U107" s="66"/>
      <c r="V107" s="66"/>
      <c r="W107" s="66"/>
      <c r="X107" s="66"/>
      <c r="Y107" s="66"/>
      <c r="Z107" s="66"/>
      <c r="AA107" s="66"/>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66"/>
      <c r="BH107" s="66"/>
      <c r="BI107" s="66"/>
      <c r="BJ107" s="66"/>
      <c r="BK107" s="66"/>
      <c r="BL107" s="66"/>
      <c r="BM107" s="66"/>
      <c r="BN107" s="66"/>
      <c r="BO107" s="66"/>
      <c r="BP107" s="66"/>
      <c r="BQ107" s="66"/>
      <c r="BR107" s="66"/>
      <c r="BS107" s="66"/>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row>
    <row r="108" spans="12:169" ht="14.25">
      <c r="L108" s="66"/>
      <c r="M108" s="66"/>
      <c r="N108" s="66"/>
      <c r="O108" s="66"/>
      <c r="P108" s="66"/>
      <c r="Q108" s="66"/>
      <c r="R108" s="66"/>
      <c r="S108" s="66"/>
      <c r="T108" s="66"/>
      <c r="U108" s="66"/>
      <c r="V108" s="66"/>
      <c r="W108" s="66"/>
      <c r="X108" s="66"/>
      <c r="Y108" s="66"/>
      <c r="Z108" s="66"/>
      <c r="AA108" s="66"/>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66"/>
      <c r="BH108" s="66"/>
      <c r="BI108" s="66"/>
      <c r="BJ108" s="66"/>
      <c r="BK108" s="66"/>
      <c r="BL108" s="66"/>
      <c r="BM108" s="66"/>
      <c r="BN108" s="66"/>
      <c r="BO108" s="66"/>
      <c r="BP108" s="66"/>
      <c r="BQ108" s="66"/>
      <c r="BR108" s="66"/>
      <c r="BS108" s="66"/>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row>
    <row r="109" spans="12:169" ht="14.25">
      <c r="L109" s="66"/>
      <c r="M109" s="66"/>
      <c r="N109" s="66"/>
      <c r="O109" s="66"/>
      <c r="P109" s="66"/>
      <c r="Q109" s="66"/>
      <c r="R109" s="66"/>
      <c r="S109" s="66"/>
      <c r="T109" s="66"/>
      <c r="U109" s="66"/>
      <c r="V109" s="66"/>
      <c r="W109" s="66"/>
      <c r="X109" s="66"/>
      <c r="Y109" s="66"/>
      <c r="Z109" s="66"/>
      <c r="AA109" s="66"/>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66"/>
      <c r="BH109" s="66"/>
      <c r="BI109" s="66"/>
      <c r="BJ109" s="66"/>
      <c r="BK109" s="66"/>
      <c r="BL109" s="66"/>
      <c r="BM109" s="66"/>
      <c r="BN109" s="66"/>
      <c r="BO109" s="66"/>
      <c r="BP109" s="66"/>
      <c r="BQ109" s="66"/>
      <c r="BR109" s="66"/>
      <c r="BS109" s="66"/>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row>
    <row r="110" spans="12:169" ht="14.25">
      <c r="L110" s="66"/>
      <c r="M110" s="66"/>
      <c r="N110" s="66"/>
      <c r="O110" s="66"/>
      <c r="P110" s="66"/>
      <c r="Q110" s="66"/>
      <c r="R110" s="66"/>
      <c r="S110" s="66"/>
      <c r="T110" s="66"/>
      <c r="U110" s="66"/>
      <c r="V110" s="66"/>
      <c r="W110" s="66"/>
      <c r="X110" s="66"/>
      <c r="Y110" s="66"/>
      <c r="Z110" s="66"/>
      <c r="AA110" s="66"/>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66"/>
      <c r="BH110" s="66"/>
      <c r="BI110" s="66"/>
      <c r="BJ110" s="66"/>
      <c r="BK110" s="66"/>
      <c r="BL110" s="66"/>
      <c r="BM110" s="66"/>
      <c r="BN110" s="66"/>
      <c r="BO110" s="66"/>
      <c r="BP110" s="66"/>
      <c r="BQ110" s="66"/>
      <c r="BR110" s="66"/>
      <c r="BS110" s="66"/>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row>
    <row r="111" spans="12:169" ht="14.25">
      <c r="L111" s="66"/>
      <c r="M111" s="66"/>
      <c r="N111" s="66"/>
      <c r="O111" s="66"/>
      <c r="P111" s="66"/>
      <c r="Q111" s="66"/>
      <c r="R111" s="11"/>
      <c r="S111" s="66"/>
      <c r="T111" s="66"/>
      <c r="U111" s="66"/>
      <c r="V111" s="66"/>
      <c r="W111" s="66"/>
      <c r="X111" s="66"/>
      <c r="Y111" s="66"/>
      <c r="Z111" s="66"/>
      <c r="AA111" s="66"/>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66"/>
      <c r="BH111" s="66"/>
      <c r="BI111" s="66"/>
      <c r="BJ111" s="66"/>
      <c r="BK111" s="66"/>
      <c r="BL111" s="66"/>
      <c r="BM111" s="66"/>
      <c r="BN111" s="66"/>
      <c r="BO111" s="66"/>
      <c r="BP111" s="66"/>
      <c r="BQ111" s="66"/>
      <c r="BR111" s="66"/>
      <c r="BS111" s="66"/>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row>
    <row r="112" spans="12:169" ht="14.25">
      <c r="L112" s="66"/>
      <c r="M112" s="66"/>
      <c r="N112" s="66"/>
      <c r="O112" s="66"/>
      <c r="P112" s="66"/>
      <c r="Q112" s="66"/>
      <c r="R112" s="11"/>
      <c r="S112" s="66"/>
      <c r="T112" s="66"/>
      <c r="U112" s="66"/>
      <c r="V112" s="66"/>
      <c r="W112" s="66"/>
      <c r="X112" s="66"/>
      <c r="Y112" s="66"/>
      <c r="Z112" s="66"/>
      <c r="AA112" s="66"/>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66"/>
      <c r="BH112" s="66"/>
      <c r="BI112" s="66"/>
      <c r="BJ112" s="66"/>
      <c r="BK112" s="66"/>
      <c r="BL112" s="66"/>
      <c r="BM112" s="66"/>
      <c r="BN112" s="66"/>
      <c r="BO112" s="66"/>
      <c r="BP112" s="66"/>
      <c r="BQ112" s="66"/>
      <c r="BR112" s="66"/>
      <c r="BS112" s="66"/>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row>
    <row r="113" spans="15:169" ht="14.25">
      <c r="O113" s="11"/>
      <c r="P113" s="11"/>
      <c r="Q113" s="11"/>
      <c r="R113" s="11"/>
      <c r="S113" s="66"/>
      <c r="T113" s="66"/>
      <c r="U113" s="66"/>
      <c r="V113" s="66"/>
      <c r="W113" s="66"/>
      <c r="X113" s="66"/>
      <c r="Y113" s="66"/>
      <c r="Z113" s="66"/>
      <c r="AA113" s="66"/>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66"/>
      <c r="BH113" s="66"/>
      <c r="BI113" s="66"/>
      <c r="BJ113" s="66"/>
      <c r="BK113" s="66"/>
      <c r="BL113" s="66"/>
      <c r="BM113" s="66"/>
      <c r="BN113" s="66"/>
      <c r="BO113" s="66"/>
      <c r="BP113" s="66"/>
      <c r="BQ113" s="66"/>
      <c r="BR113" s="66"/>
      <c r="BS113" s="66"/>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row>
    <row r="114" spans="15:169" ht="14.25">
      <c r="O114" s="11"/>
      <c r="P114" s="11"/>
      <c r="Q114" s="11"/>
      <c r="R114" s="11"/>
      <c r="S114" s="66"/>
      <c r="T114" s="66"/>
      <c r="U114" s="66"/>
      <c r="V114" s="66"/>
      <c r="W114" s="66"/>
      <c r="X114" s="66"/>
      <c r="Y114" s="66"/>
      <c r="Z114" s="66"/>
      <c r="AA114" s="66"/>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66"/>
      <c r="BH114" s="66"/>
      <c r="BI114" s="66"/>
      <c r="BJ114" s="66"/>
      <c r="BK114" s="66"/>
      <c r="BL114" s="66"/>
      <c r="BM114" s="66"/>
      <c r="BN114" s="66"/>
      <c r="BO114" s="66"/>
      <c r="BP114" s="66"/>
      <c r="BQ114" s="66"/>
      <c r="BR114" s="66"/>
      <c r="BS114" s="66"/>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row>
    <row r="115" spans="15:169" ht="14.25">
      <c r="O115" s="11"/>
      <c r="P115" s="11"/>
      <c r="Q115" s="11"/>
      <c r="R115" s="11"/>
      <c r="S115" s="66"/>
      <c r="T115" s="66"/>
      <c r="U115" s="66"/>
      <c r="V115" s="66"/>
      <c r="W115" s="66"/>
      <c r="X115" s="66"/>
      <c r="Y115" s="66"/>
      <c r="Z115" s="66"/>
      <c r="AA115" s="66"/>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66"/>
      <c r="BH115" s="66"/>
      <c r="BI115" s="66"/>
      <c r="BJ115" s="66"/>
      <c r="BK115" s="66"/>
      <c r="BL115" s="66"/>
      <c r="BM115" s="66"/>
      <c r="BN115" s="66"/>
      <c r="BO115" s="66"/>
      <c r="BP115" s="66"/>
      <c r="BQ115" s="66"/>
      <c r="BR115" s="66"/>
      <c r="BS115" s="66"/>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row>
    <row r="116" spans="15:169" ht="14.25">
      <c r="O116" s="11"/>
      <c r="P116" s="11"/>
      <c r="Q116" s="11"/>
      <c r="R116" s="11"/>
      <c r="S116" s="66"/>
      <c r="T116" s="66"/>
      <c r="U116" s="66"/>
      <c r="V116" s="66"/>
      <c r="W116" s="66"/>
      <c r="X116" s="66"/>
      <c r="Y116" s="66"/>
      <c r="Z116" s="66"/>
      <c r="AA116" s="66"/>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66"/>
      <c r="BH116" s="66"/>
      <c r="BI116" s="66"/>
      <c r="BJ116" s="66"/>
      <c r="BK116" s="66"/>
      <c r="BL116" s="66"/>
      <c r="BM116" s="66"/>
      <c r="BN116" s="66"/>
      <c r="BO116" s="66"/>
      <c r="BP116" s="66"/>
      <c r="BQ116" s="66"/>
      <c r="BR116" s="66"/>
      <c r="BS116" s="66"/>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row>
    <row r="117" spans="15:169" ht="14.25">
      <c r="O117" s="11"/>
      <c r="P117" s="11"/>
      <c r="Q117" s="11"/>
      <c r="R117" s="11"/>
      <c r="S117" s="66"/>
      <c r="T117" s="66"/>
      <c r="U117" s="66"/>
      <c r="V117" s="66"/>
      <c r="W117" s="66"/>
      <c r="X117" s="66"/>
      <c r="Y117" s="66"/>
      <c r="Z117" s="66"/>
      <c r="AA117" s="66"/>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66"/>
      <c r="BH117" s="66"/>
      <c r="BI117" s="66"/>
      <c r="BJ117" s="66"/>
      <c r="BK117" s="66"/>
      <c r="BL117" s="66"/>
      <c r="BM117" s="66"/>
      <c r="BN117" s="66"/>
      <c r="BO117" s="66"/>
      <c r="BP117" s="66"/>
      <c r="BQ117" s="66"/>
      <c r="BR117" s="66"/>
      <c r="BS117" s="66"/>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row>
    <row r="118" spans="15:169" ht="14.25">
      <c r="O118" s="11"/>
      <c r="P118" s="11"/>
      <c r="Q118" s="11"/>
      <c r="R118" s="11"/>
      <c r="S118" s="6"/>
      <c r="T118" s="11"/>
      <c r="U118" s="11"/>
      <c r="V118" s="11"/>
      <c r="W118" s="6"/>
      <c r="X118" s="6"/>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66"/>
      <c r="BH118" s="66"/>
      <c r="BI118" s="66"/>
      <c r="BJ118" s="66"/>
      <c r="BK118" s="66"/>
      <c r="BL118" s="66"/>
      <c r="BM118" s="66"/>
      <c r="BN118" s="66"/>
      <c r="BO118" s="66"/>
      <c r="BP118" s="66"/>
      <c r="BQ118" s="66"/>
      <c r="BR118" s="66"/>
      <c r="BS118" s="66"/>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row>
    <row r="119" spans="15:169" ht="14.25">
      <c r="O119" s="11"/>
      <c r="P119" s="11"/>
      <c r="Q119" s="11"/>
      <c r="R119" s="11"/>
      <c r="S119" s="11"/>
      <c r="T119" s="11"/>
      <c r="U119" s="11"/>
      <c r="V119" s="11"/>
      <c r="W119" s="6"/>
      <c r="X119" s="6"/>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66"/>
      <c r="BH119" s="66"/>
      <c r="BI119" s="66"/>
      <c r="BJ119" s="66"/>
      <c r="BK119" s="66"/>
      <c r="BL119" s="66"/>
      <c r="BM119" s="66"/>
      <c r="BN119" s="66"/>
      <c r="BO119" s="66"/>
      <c r="BP119" s="66"/>
      <c r="BQ119" s="66"/>
      <c r="BR119" s="66"/>
      <c r="BS119" s="66"/>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row>
    <row r="120" spans="15:169" ht="14.25">
      <c r="O120" s="11"/>
      <c r="P120" s="11"/>
      <c r="Q120" s="11"/>
      <c r="R120" s="11"/>
      <c r="S120" s="11"/>
      <c r="T120" s="11"/>
      <c r="U120" s="11"/>
      <c r="V120" s="11"/>
      <c r="W120" s="6"/>
      <c r="X120" s="6"/>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66"/>
      <c r="BH120" s="66"/>
      <c r="BI120" s="66"/>
      <c r="BJ120" s="66"/>
      <c r="BK120" s="66"/>
      <c r="BL120" s="66"/>
      <c r="BM120" s="66"/>
      <c r="BN120" s="66"/>
      <c r="BO120" s="66"/>
      <c r="BP120" s="66"/>
      <c r="BQ120" s="66"/>
      <c r="BR120" s="66"/>
      <c r="BS120" s="66"/>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13"/>
      <c r="DB120" s="13"/>
      <c r="DC120" s="13"/>
      <c r="DD120" s="13"/>
      <c r="DE120" s="13"/>
      <c r="DF120" s="13"/>
      <c r="DG120" s="13"/>
      <c r="DH120" s="13"/>
      <c r="DI120" s="13"/>
      <c r="DJ120" s="13"/>
      <c r="DK120" s="13"/>
      <c r="DL120" s="13"/>
      <c r="DM120" s="13"/>
      <c r="DN120" s="13"/>
      <c r="DO120" s="13"/>
      <c r="DP120" s="13"/>
      <c r="DQ120" s="13"/>
      <c r="DR120" s="13"/>
      <c r="DS120" s="13"/>
      <c r="DT120" s="13"/>
      <c r="DU120" s="13"/>
      <c r="DV120" s="13"/>
      <c r="DW120" s="13"/>
      <c r="DX120" s="13"/>
      <c r="DY120" s="13"/>
      <c r="DZ120" s="13"/>
      <c r="EA120" s="13"/>
      <c r="EB120" s="13"/>
      <c r="EC120" s="13"/>
      <c r="ED120" s="13"/>
      <c r="EE120" s="13"/>
      <c r="EF120" s="13"/>
      <c r="EG120" s="13"/>
      <c r="EH120" s="13"/>
      <c r="EI120" s="13"/>
      <c r="EJ120" s="13"/>
      <c r="EK120" s="13"/>
      <c r="EL120" s="13"/>
      <c r="EM120" s="13"/>
      <c r="EN120" s="13"/>
      <c r="EO120" s="13"/>
      <c r="EP120" s="13"/>
      <c r="EQ120" s="13"/>
      <c r="ER120" s="13"/>
      <c r="ES120" s="13"/>
      <c r="ET120" s="13"/>
      <c r="EU120" s="13"/>
      <c r="EV120" s="13"/>
      <c r="EW120" s="13"/>
      <c r="EX120" s="13"/>
      <c r="EY120" s="13"/>
      <c r="EZ120" s="13"/>
      <c r="FA120" s="13"/>
      <c r="FB120" s="13"/>
      <c r="FC120" s="13"/>
      <c r="FD120" s="13"/>
      <c r="FE120" s="13"/>
      <c r="FF120" s="13"/>
      <c r="FG120" s="13"/>
      <c r="FH120" s="13"/>
      <c r="FI120" s="13"/>
      <c r="FJ120" s="13"/>
      <c r="FK120" s="13"/>
      <c r="FL120" s="13"/>
      <c r="FM120" s="13"/>
    </row>
    <row r="121" spans="15:169" ht="14.25">
      <c r="O121" s="11"/>
      <c r="P121" s="11"/>
      <c r="Q121" s="11"/>
      <c r="R121" s="11"/>
      <c r="S121" s="11"/>
      <c r="T121" s="11"/>
      <c r="U121" s="11"/>
      <c r="V121" s="11"/>
      <c r="W121" s="6"/>
      <c r="X121" s="6"/>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66"/>
      <c r="BH121" s="66"/>
      <c r="BI121" s="66"/>
      <c r="BJ121" s="66"/>
      <c r="BK121" s="66"/>
      <c r="BL121" s="66"/>
      <c r="BM121" s="66"/>
      <c r="BN121" s="66"/>
      <c r="BO121" s="66"/>
      <c r="BP121" s="66"/>
      <c r="BQ121" s="66"/>
      <c r="BR121" s="66"/>
      <c r="BS121" s="66"/>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c r="DL121" s="13"/>
      <c r="DM121" s="13"/>
      <c r="DN121" s="13"/>
      <c r="DO121" s="13"/>
      <c r="DP121" s="13"/>
      <c r="DQ121" s="13"/>
      <c r="DR121" s="13"/>
      <c r="DS121" s="13"/>
      <c r="DT121" s="13"/>
      <c r="DU121" s="13"/>
      <c r="DV121" s="13"/>
      <c r="DW121" s="13"/>
      <c r="DX121" s="13"/>
      <c r="DY121" s="13"/>
      <c r="DZ121" s="13"/>
      <c r="EA121" s="13"/>
      <c r="EB121" s="13"/>
      <c r="EC121" s="13"/>
      <c r="ED121" s="13"/>
      <c r="EE121" s="13"/>
      <c r="EF121" s="13"/>
      <c r="EG121" s="13"/>
      <c r="EH121" s="13"/>
      <c r="EI121" s="13"/>
      <c r="EJ121" s="13"/>
      <c r="EK121" s="13"/>
      <c r="EL121" s="13"/>
      <c r="EM121" s="13"/>
      <c r="EN121" s="13"/>
      <c r="EO121" s="13"/>
      <c r="EP121" s="13"/>
      <c r="EQ121" s="13"/>
      <c r="ER121" s="13"/>
      <c r="ES121" s="13"/>
      <c r="ET121" s="13"/>
      <c r="EU121" s="13"/>
      <c r="EV121" s="13"/>
      <c r="EW121" s="13"/>
      <c r="EX121" s="13"/>
      <c r="EY121" s="13"/>
      <c r="EZ121" s="13"/>
      <c r="FA121" s="13"/>
      <c r="FB121" s="13"/>
      <c r="FC121" s="13"/>
      <c r="FD121" s="13"/>
      <c r="FE121" s="13"/>
      <c r="FF121" s="13"/>
      <c r="FG121" s="13"/>
      <c r="FH121" s="13"/>
      <c r="FI121" s="13"/>
      <c r="FJ121" s="13"/>
      <c r="FK121" s="13"/>
      <c r="FL121" s="13"/>
      <c r="FM121" s="13"/>
    </row>
    <row r="122" spans="15:169" ht="14.25">
      <c r="O122" s="11"/>
      <c r="P122" s="11"/>
      <c r="Q122" s="11"/>
      <c r="R122" s="11"/>
      <c r="S122" s="11"/>
      <c r="T122" s="11"/>
      <c r="U122" s="11"/>
      <c r="V122" s="11"/>
      <c r="W122" s="6"/>
      <c r="X122" s="6"/>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c r="BG122" s="66"/>
      <c r="BH122" s="66"/>
      <c r="BI122" s="66"/>
      <c r="BJ122" s="66"/>
      <c r="BK122" s="66"/>
      <c r="BL122" s="66"/>
      <c r="BM122" s="66"/>
      <c r="BN122" s="66"/>
      <c r="BO122" s="66"/>
      <c r="BP122" s="66"/>
      <c r="BQ122" s="66"/>
      <c r="BR122" s="66"/>
      <c r="BS122" s="66"/>
      <c r="BT122" s="13"/>
      <c r="BU122" s="13"/>
      <c r="BV122" s="13"/>
      <c r="BW122" s="13"/>
      <c r="BX122" s="13"/>
      <c r="BY122" s="13"/>
      <c r="BZ122" s="13"/>
      <c r="CA122" s="13"/>
      <c r="CB122" s="13"/>
      <c r="CC122" s="13"/>
      <c r="CD122" s="13"/>
      <c r="CE122" s="13"/>
      <c r="CF122" s="13"/>
      <c r="CG122" s="13"/>
      <c r="CH122" s="13"/>
      <c r="CI122" s="13"/>
      <c r="CJ122" s="13"/>
      <c r="CK122" s="13"/>
      <c r="CL122" s="13"/>
      <c r="CM122" s="13"/>
      <c r="CN122" s="13"/>
      <c r="CO122" s="13"/>
      <c r="CP122" s="13"/>
      <c r="CQ122" s="13"/>
      <c r="CR122" s="13"/>
      <c r="CS122" s="13"/>
      <c r="CT122" s="13"/>
      <c r="CU122" s="13"/>
      <c r="CV122" s="13"/>
      <c r="CW122" s="13"/>
      <c r="CX122" s="13"/>
      <c r="CY122" s="13"/>
      <c r="CZ122" s="13"/>
      <c r="DA122" s="13"/>
      <c r="DB122" s="13"/>
      <c r="DC122" s="13"/>
      <c r="DD122" s="13"/>
      <c r="DE122" s="13"/>
      <c r="DF122" s="13"/>
      <c r="DG122" s="13"/>
      <c r="DH122" s="13"/>
      <c r="DI122" s="13"/>
      <c r="DJ122" s="13"/>
      <c r="DK122" s="13"/>
      <c r="DL122" s="13"/>
      <c r="DM122" s="13"/>
      <c r="DN122" s="13"/>
      <c r="DO122" s="13"/>
      <c r="DP122" s="13"/>
      <c r="DQ122" s="13"/>
      <c r="DR122" s="13"/>
      <c r="DS122" s="13"/>
      <c r="DT122" s="13"/>
      <c r="DU122" s="13"/>
      <c r="DV122" s="13"/>
      <c r="DW122" s="13"/>
      <c r="DX122" s="13"/>
      <c r="DY122" s="13"/>
      <c r="DZ122" s="13"/>
      <c r="EA122" s="13"/>
      <c r="EB122" s="13"/>
      <c r="EC122" s="13"/>
      <c r="ED122" s="13"/>
      <c r="EE122" s="13"/>
      <c r="EF122" s="13"/>
      <c r="EG122" s="13"/>
      <c r="EH122" s="13"/>
      <c r="EI122" s="13"/>
      <c r="EJ122" s="13"/>
      <c r="EK122" s="13"/>
      <c r="EL122" s="13"/>
      <c r="EM122" s="13"/>
      <c r="EN122" s="13"/>
      <c r="EO122" s="13"/>
      <c r="EP122" s="13"/>
      <c r="EQ122" s="13"/>
      <c r="ER122" s="13"/>
      <c r="ES122" s="13"/>
      <c r="ET122" s="13"/>
      <c r="EU122" s="13"/>
      <c r="EV122" s="13"/>
      <c r="EW122" s="13"/>
      <c r="EX122" s="13"/>
      <c r="EY122" s="13"/>
      <c r="EZ122" s="13"/>
      <c r="FA122" s="13"/>
      <c r="FB122" s="13"/>
      <c r="FC122" s="13"/>
      <c r="FD122" s="13"/>
      <c r="FE122" s="13"/>
      <c r="FF122" s="13"/>
      <c r="FG122" s="13"/>
      <c r="FH122" s="13"/>
      <c r="FI122" s="13"/>
      <c r="FJ122" s="13"/>
      <c r="FK122" s="13"/>
      <c r="FL122" s="13"/>
      <c r="FM122" s="13"/>
    </row>
    <row r="123" spans="15:169" ht="14.25">
      <c r="O123" s="11"/>
      <c r="P123" s="11"/>
      <c r="Q123" s="11"/>
      <c r="R123" s="11"/>
      <c r="S123" s="11"/>
      <c r="T123" s="11"/>
      <c r="U123" s="11"/>
      <c r="V123" s="11"/>
      <c r="W123" s="6"/>
      <c r="X123" s="6"/>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66"/>
      <c r="BH123" s="66"/>
      <c r="BI123" s="66"/>
      <c r="BJ123" s="66"/>
      <c r="BK123" s="66"/>
      <c r="BL123" s="66"/>
      <c r="BM123" s="66"/>
      <c r="BN123" s="66"/>
      <c r="BO123" s="66"/>
      <c r="BP123" s="66"/>
      <c r="BQ123" s="66"/>
      <c r="BR123" s="66"/>
      <c r="BS123" s="66"/>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c r="DH123" s="13"/>
      <c r="DI123" s="13"/>
      <c r="DJ123" s="13"/>
      <c r="DK123" s="13"/>
      <c r="DL123" s="13"/>
      <c r="DM123" s="13"/>
      <c r="DN123" s="13"/>
      <c r="DO123" s="13"/>
      <c r="DP123" s="13"/>
      <c r="DQ123" s="13"/>
      <c r="DR123" s="13"/>
      <c r="DS123" s="13"/>
      <c r="DT123" s="13"/>
      <c r="DU123" s="13"/>
      <c r="DV123" s="13"/>
      <c r="DW123" s="13"/>
      <c r="DX123" s="13"/>
      <c r="DY123" s="13"/>
      <c r="DZ123" s="13"/>
      <c r="EA123" s="13"/>
      <c r="EB123" s="13"/>
      <c r="EC123" s="13"/>
      <c r="ED123" s="13"/>
      <c r="EE123" s="13"/>
      <c r="EF123" s="13"/>
      <c r="EG123" s="13"/>
      <c r="EH123" s="13"/>
      <c r="EI123" s="13"/>
      <c r="EJ123" s="13"/>
      <c r="EK123" s="13"/>
      <c r="EL123" s="13"/>
      <c r="EM123" s="13"/>
      <c r="EN123" s="13"/>
      <c r="EO123" s="13"/>
      <c r="EP123" s="13"/>
      <c r="EQ123" s="13"/>
      <c r="ER123" s="13"/>
      <c r="ES123" s="13"/>
      <c r="ET123" s="13"/>
      <c r="EU123" s="13"/>
      <c r="EV123" s="13"/>
      <c r="EW123" s="13"/>
      <c r="EX123" s="13"/>
      <c r="EY123" s="13"/>
      <c r="EZ123" s="13"/>
      <c r="FA123" s="13"/>
      <c r="FB123" s="13"/>
      <c r="FC123" s="13"/>
      <c r="FD123" s="13"/>
      <c r="FE123" s="13"/>
      <c r="FF123" s="13"/>
      <c r="FG123" s="13"/>
      <c r="FH123" s="13"/>
      <c r="FI123" s="13"/>
      <c r="FJ123" s="13"/>
      <c r="FK123" s="13"/>
      <c r="FL123" s="13"/>
      <c r="FM123" s="13"/>
    </row>
    <row r="124" spans="15:169" ht="14.25">
      <c r="O124" s="11"/>
      <c r="P124" s="11"/>
      <c r="Q124" s="11"/>
      <c r="R124" s="11"/>
      <c r="S124" s="11"/>
      <c r="T124" s="11"/>
      <c r="U124" s="11"/>
      <c r="V124" s="11"/>
      <c r="W124" s="6"/>
      <c r="X124" s="6"/>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c r="AY124" s="13"/>
      <c r="AZ124" s="13"/>
      <c r="BA124" s="13"/>
      <c r="BB124" s="13"/>
      <c r="BC124" s="13"/>
      <c r="BD124" s="13"/>
      <c r="BE124" s="13"/>
      <c r="BF124" s="13"/>
      <c r="BG124" s="66"/>
      <c r="BH124" s="66"/>
      <c r="BI124" s="66"/>
      <c r="BJ124" s="66"/>
      <c r="BK124" s="66"/>
      <c r="BL124" s="66"/>
      <c r="BM124" s="66"/>
      <c r="BN124" s="66"/>
      <c r="BO124" s="66"/>
      <c r="BP124" s="66"/>
      <c r="BQ124" s="66"/>
      <c r="BR124" s="66"/>
      <c r="BS124" s="66"/>
      <c r="BT124" s="13"/>
      <c r="BU124" s="13"/>
      <c r="BV124" s="13"/>
      <c r="BW124" s="13"/>
      <c r="BX124" s="13"/>
      <c r="BY124" s="13"/>
      <c r="BZ124" s="13"/>
      <c r="CA124" s="13"/>
      <c r="CB124" s="13"/>
      <c r="CC124" s="13"/>
      <c r="CD124" s="13"/>
      <c r="CE124" s="13"/>
      <c r="CF124" s="13"/>
      <c r="CG124" s="13"/>
      <c r="CH124" s="13"/>
      <c r="CI124" s="13"/>
      <c r="CJ124" s="13"/>
      <c r="CK124" s="13"/>
      <c r="CL124" s="13"/>
      <c r="CM124" s="13"/>
      <c r="CN124" s="13"/>
      <c r="CO124" s="13"/>
      <c r="CP124" s="13"/>
      <c r="CQ124" s="13"/>
      <c r="CR124" s="13"/>
      <c r="CS124" s="13"/>
      <c r="CT124" s="13"/>
      <c r="CU124" s="13"/>
      <c r="CV124" s="13"/>
      <c r="CW124" s="13"/>
      <c r="CX124" s="13"/>
      <c r="CY124" s="13"/>
      <c r="CZ124" s="13"/>
      <c r="DA124" s="13"/>
      <c r="DB124" s="13"/>
      <c r="DC124" s="13"/>
      <c r="DD124" s="13"/>
      <c r="DE124" s="13"/>
      <c r="DF124" s="13"/>
      <c r="DG124" s="13"/>
      <c r="DH124" s="13"/>
      <c r="DI124" s="13"/>
      <c r="DJ124" s="13"/>
      <c r="DK124" s="13"/>
      <c r="DL124" s="13"/>
      <c r="DM124" s="13"/>
      <c r="DN124" s="13"/>
      <c r="DO124" s="13"/>
      <c r="DP124" s="13"/>
      <c r="DQ124" s="13"/>
      <c r="DR124" s="13"/>
      <c r="DS124" s="13"/>
      <c r="DT124" s="13"/>
      <c r="DU124" s="13"/>
      <c r="DV124" s="13"/>
      <c r="DW124" s="13"/>
      <c r="DX124" s="13"/>
      <c r="DY124" s="13"/>
      <c r="DZ124" s="13"/>
      <c r="EA124" s="13"/>
      <c r="EB124" s="13"/>
      <c r="EC124" s="13"/>
      <c r="ED124" s="13"/>
      <c r="EE124" s="13"/>
      <c r="EF124" s="13"/>
      <c r="EG124" s="13"/>
      <c r="EH124" s="13"/>
      <c r="EI124" s="13"/>
      <c r="EJ124" s="13"/>
      <c r="EK124" s="13"/>
      <c r="EL124" s="13"/>
      <c r="EM124" s="13"/>
      <c r="EN124" s="13"/>
      <c r="EO124" s="13"/>
      <c r="EP124" s="13"/>
      <c r="EQ124" s="13"/>
      <c r="ER124" s="13"/>
      <c r="ES124" s="13"/>
      <c r="ET124" s="13"/>
      <c r="EU124" s="13"/>
      <c r="EV124" s="13"/>
      <c r="EW124" s="13"/>
      <c r="EX124" s="13"/>
      <c r="EY124" s="13"/>
      <c r="EZ124" s="13"/>
      <c r="FA124" s="13"/>
      <c r="FB124" s="13"/>
      <c r="FC124" s="13"/>
      <c r="FD124" s="13"/>
      <c r="FE124" s="13"/>
      <c r="FF124" s="13"/>
      <c r="FG124" s="13"/>
      <c r="FH124" s="13"/>
      <c r="FI124" s="13"/>
      <c r="FJ124" s="13"/>
      <c r="FK124" s="13"/>
      <c r="FL124" s="13"/>
      <c r="FM124" s="13"/>
    </row>
    <row r="125" spans="15:169" ht="14.25">
      <c r="O125" s="11"/>
      <c r="P125" s="11"/>
      <c r="Q125" s="11"/>
      <c r="R125" s="11"/>
      <c r="S125" s="11"/>
      <c r="T125" s="11"/>
      <c r="U125" s="11"/>
      <c r="V125" s="11"/>
      <c r="W125" s="6"/>
      <c r="X125" s="6"/>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66"/>
      <c r="BH125" s="66"/>
      <c r="BI125" s="66"/>
      <c r="BJ125" s="66"/>
      <c r="BK125" s="66"/>
      <c r="BL125" s="66"/>
      <c r="BM125" s="66"/>
      <c r="BN125" s="66"/>
      <c r="BO125" s="66"/>
      <c r="BP125" s="66"/>
      <c r="BQ125" s="66"/>
      <c r="BR125" s="66"/>
      <c r="BS125" s="66"/>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c r="DL125" s="13"/>
      <c r="DM125" s="13"/>
      <c r="DN125" s="13"/>
      <c r="DO125" s="13"/>
      <c r="DP125" s="13"/>
      <c r="DQ125" s="13"/>
      <c r="DR125" s="13"/>
      <c r="DS125" s="13"/>
      <c r="DT125" s="13"/>
      <c r="DU125" s="13"/>
      <c r="DV125" s="13"/>
      <c r="DW125" s="13"/>
      <c r="DX125" s="13"/>
      <c r="DY125" s="13"/>
      <c r="DZ125" s="13"/>
      <c r="EA125" s="13"/>
      <c r="EB125" s="13"/>
      <c r="EC125" s="13"/>
      <c r="ED125" s="13"/>
      <c r="EE125" s="13"/>
      <c r="EF125" s="13"/>
      <c r="EG125" s="13"/>
      <c r="EH125" s="13"/>
      <c r="EI125" s="13"/>
      <c r="EJ125" s="13"/>
      <c r="EK125" s="13"/>
      <c r="EL125" s="13"/>
      <c r="EM125" s="13"/>
      <c r="EN125" s="13"/>
      <c r="EO125" s="13"/>
      <c r="EP125" s="13"/>
      <c r="EQ125" s="13"/>
      <c r="ER125" s="13"/>
      <c r="ES125" s="13"/>
      <c r="ET125" s="13"/>
      <c r="EU125" s="13"/>
      <c r="EV125" s="13"/>
      <c r="EW125" s="13"/>
      <c r="EX125" s="13"/>
      <c r="EY125" s="13"/>
      <c r="EZ125" s="13"/>
      <c r="FA125" s="13"/>
      <c r="FB125" s="13"/>
      <c r="FC125" s="13"/>
      <c r="FD125" s="13"/>
      <c r="FE125" s="13"/>
      <c r="FF125" s="13"/>
      <c r="FG125" s="13"/>
      <c r="FH125" s="13"/>
      <c r="FI125" s="13"/>
      <c r="FJ125" s="13"/>
      <c r="FK125" s="13"/>
      <c r="FL125" s="13"/>
      <c r="FM125" s="13"/>
    </row>
    <row r="126" spans="15:169" ht="14.25">
      <c r="O126" s="11"/>
      <c r="P126" s="11"/>
      <c r="Q126" s="11"/>
      <c r="R126" s="11"/>
      <c r="S126" s="11"/>
      <c r="T126" s="11"/>
      <c r="U126" s="11"/>
      <c r="V126" s="11"/>
      <c r="W126" s="6"/>
      <c r="X126" s="6"/>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c r="AY126" s="13"/>
      <c r="AZ126" s="13"/>
      <c r="BA126" s="13"/>
      <c r="BB126" s="13"/>
      <c r="BC126" s="13"/>
      <c r="BD126" s="13"/>
      <c r="BE126" s="13"/>
      <c r="BF126" s="13"/>
      <c r="BG126" s="66"/>
      <c r="BH126" s="66"/>
      <c r="BI126" s="66"/>
      <c r="BJ126" s="66"/>
      <c r="BK126" s="66"/>
      <c r="BL126" s="66"/>
      <c r="BM126" s="66"/>
      <c r="BN126" s="66"/>
      <c r="BO126" s="66"/>
      <c r="BP126" s="66"/>
      <c r="BQ126" s="66"/>
      <c r="BR126" s="66"/>
      <c r="BS126" s="66"/>
      <c r="BT126" s="13"/>
      <c r="BU126" s="13"/>
      <c r="BV126" s="13"/>
      <c r="BW126" s="13"/>
      <c r="BX126" s="13"/>
      <c r="BY126" s="13"/>
      <c r="BZ126" s="13"/>
      <c r="CA126" s="13"/>
      <c r="CB126" s="13"/>
      <c r="CC126" s="13"/>
      <c r="CD126" s="13"/>
      <c r="CE126" s="13"/>
      <c r="CF126" s="13"/>
      <c r="CG126" s="13"/>
      <c r="CH126" s="13"/>
      <c r="CI126" s="13"/>
      <c r="CJ126" s="13"/>
      <c r="CK126" s="13"/>
      <c r="CL126" s="13"/>
      <c r="CM126" s="13"/>
      <c r="CN126" s="13"/>
      <c r="CO126" s="13"/>
      <c r="CP126" s="13"/>
      <c r="CQ126" s="13"/>
      <c r="CR126" s="13"/>
      <c r="CS126" s="13"/>
      <c r="CT126" s="13"/>
      <c r="CU126" s="13"/>
      <c r="CV126" s="13"/>
      <c r="CW126" s="13"/>
      <c r="CX126" s="13"/>
      <c r="CY126" s="13"/>
      <c r="CZ126" s="13"/>
      <c r="DA126" s="13"/>
      <c r="DB126" s="13"/>
      <c r="DC126" s="13"/>
      <c r="DD126" s="13"/>
      <c r="DE126" s="13"/>
      <c r="DF126" s="13"/>
      <c r="DG126" s="13"/>
      <c r="DH126" s="13"/>
      <c r="DI126" s="13"/>
      <c r="DJ126" s="13"/>
      <c r="DK126" s="13"/>
      <c r="DL126" s="13"/>
      <c r="DM126" s="13"/>
      <c r="DN126" s="13"/>
      <c r="DO126" s="13"/>
      <c r="DP126" s="13"/>
      <c r="DQ126" s="13"/>
      <c r="DR126" s="13"/>
      <c r="DS126" s="13"/>
      <c r="DT126" s="13"/>
      <c r="DU126" s="13"/>
      <c r="DV126" s="13"/>
      <c r="DW126" s="13"/>
      <c r="DX126" s="13"/>
      <c r="DY126" s="13"/>
      <c r="DZ126" s="13"/>
      <c r="EA126" s="13"/>
      <c r="EB126" s="13"/>
      <c r="EC126" s="13"/>
      <c r="ED126" s="13"/>
      <c r="EE126" s="13"/>
      <c r="EF126" s="13"/>
      <c r="EG126" s="13"/>
      <c r="EH126" s="13"/>
      <c r="EI126" s="13"/>
      <c r="EJ126" s="13"/>
      <c r="EK126" s="13"/>
      <c r="EL126" s="13"/>
      <c r="EM126" s="13"/>
      <c r="EN126" s="13"/>
      <c r="EO126" s="13"/>
      <c r="EP126" s="13"/>
      <c r="EQ126" s="13"/>
      <c r="ER126" s="13"/>
      <c r="ES126" s="13"/>
      <c r="ET126" s="13"/>
      <c r="EU126" s="13"/>
      <c r="EV126" s="13"/>
      <c r="EW126" s="13"/>
      <c r="EX126" s="13"/>
      <c r="EY126" s="13"/>
      <c r="EZ126" s="13"/>
      <c r="FA126" s="13"/>
      <c r="FB126" s="13"/>
      <c r="FC126" s="13"/>
      <c r="FD126" s="13"/>
      <c r="FE126" s="13"/>
      <c r="FF126" s="13"/>
      <c r="FG126" s="13"/>
      <c r="FH126" s="13"/>
      <c r="FI126" s="13"/>
      <c r="FJ126" s="13"/>
      <c r="FK126" s="13"/>
      <c r="FL126" s="13"/>
      <c r="FM126" s="13"/>
    </row>
    <row r="127" spans="15:169" ht="14.25">
      <c r="O127" s="11"/>
      <c r="P127" s="11"/>
      <c r="Q127" s="11"/>
      <c r="R127" s="11"/>
      <c r="S127" s="11"/>
      <c r="T127" s="11"/>
      <c r="U127" s="11"/>
      <c r="V127" s="11"/>
      <c r="W127" s="6"/>
      <c r="X127" s="6"/>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c r="AY127" s="13"/>
      <c r="AZ127" s="13"/>
      <c r="BA127" s="13"/>
      <c r="BB127" s="13"/>
      <c r="BC127" s="13"/>
      <c r="BD127" s="13"/>
      <c r="BE127" s="13"/>
      <c r="BF127" s="13"/>
      <c r="BG127" s="66"/>
      <c r="BH127" s="66"/>
      <c r="BI127" s="66"/>
      <c r="BJ127" s="66"/>
      <c r="BK127" s="66"/>
      <c r="BL127" s="66"/>
      <c r="BM127" s="66"/>
      <c r="BN127" s="66"/>
      <c r="BO127" s="66"/>
      <c r="BP127" s="66"/>
      <c r="BQ127" s="66"/>
      <c r="BR127" s="66"/>
      <c r="BS127" s="66"/>
      <c r="BT127" s="13"/>
      <c r="BU127" s="13"/>
      <c r="BV127" s="13"/>
      <c r="BW127" s="13"/>
      <c r="BX127" s="13"/>
      <c r="BY127" s="13"/>
      <c r="BZ127" s="13"/>
      <c r="CA127" s="13"/>
      <c r="CB127" s="13"/>
      <c r="CC127" s="13"/>
      <c r="CD127" s="13"/>
      <c r="CE127" s="13"/>
      <c r="CF127" s="13"/>
      <c r="CG127" s="13"/>
      <c r="CH127" s="13"/>
      <c r="CI127" s="13"/>
      <c r="CJ127" s="13"/>
      <c r="CK127" s="13"/>
      <c r="CL127" s="13"/>
      <c r="CM127" s="13"/>
      <c r="CN127" s="13"/>
      <c r="CO127" s="13"/>
      <c r="CP127" s="13"/>
      <c r="CQ127" s="13"/>
      <c r="CR127" s="13"/>
      <c r="CS127" s="13"/>
      <c r="CT127" s="13"/>
      <c r="CU127" s="13"/>
      <c r="CV127" s="13"/>
      <c r="CW127" s="13"/>
      <c r="CX127" s="13"/>
      <c r="CY127" s="13"/>
      <c r="CZ127" s="13"/>
      <c r="DA127" s="13"/>
      <c r="DB127" s="13"/>
      <c r="DC127" s="13"/>
      <c r="DD127" s="13"/>
      <c r="DE127" s="13"/>
      <c r="DF127" s="13"/>
      <c r="DG127" s="13"/>
      <c r="DH127" s="13"/>
      <c r="DI127" s="13"/>
      <c r="DJ127" s="13"/>
      <c r="DK127" s="13"/>
      <c r="DL127" s="13"/>
      <c r="DM127" s="13"/>
      <c r="DN127" s="13"/>
      <c r="DO127" s="13"/>
      <c r="DP127" s="13"/>
      <c r="DQ127" s="13"/>
      <c r="DR127" s="13"/>
      <c r="DS127" s="13"/>
      <c r="DT127" s="13"/>
      <c r="DU127" s="13"/>
      <c r="DV127" s="13"/>
      <c r="DW127" s="13"/>
      <c r="DX127" s="13"/>
      <c r="DY127" s="13"/>
      <c r="DZ127" s="13"/>
      <c r="EA127" s="13"/>
      <c r="EB127" s="13"/>
      <c r="EC127" s="13"/>
      <c r="ED127" s="13"/>
      <c r="EE127" s="13"/>
      <c r="EF127" s="13"/>
      <c r="EG127" s="13"/>
      <c r="EH127" s="13"/>
      <c r="EI127" s="13"/>
      <c r="EJ127" s="13"/>
      <c r="EK127" s="13"/>
      <c r="EL127" s="13"/>
      <c r="EM127" s="13"/>
      <c r="EN127" s="13"/>
      <c r="EO127" s="13"/>
      <c r="EP127" s="13"/>
      <c r="EQ127" s="13"/>
      <c r="ER127" s="13"/>
      <c r="ES127" s="13"/>
      <c r="ET127" s="13"/>
      <c r="EU127" s="13"/>
      <c r="EV127" s="13"/>
      <c r="EW127" s="13"/>
      <c r="EX127" s="13"/>
      <c r="EY127" s="13"/>
      <c r="EZ127" s="13"/>
      <c r="FA127" s="13"/>
      <c r="FB127" s="13"/>
      <c r="FC127" s="13"/>
      <c r="FD127" s="13"/>
      <c r="FE127" s="13"/>
      <c r="FF127" s="13"/>
      <c r="FG127" s="13"/>
      <c r="FH127" s="13"/>
      <c r="FI127" s="13"/>
      <c r="FJ127" s="13"/>
      <c r="FK127" s="13"/>
      <c r="FL127" s="13"/>
      <c r="FM127" s="13"/>
    </row>
    <row r="128" spans="15:169" ht="14.25">
      <c r="O128" s="11"/>
      <c r="P128" s="11"/>
      <c r="Q128" s="11"/>
      <c r="R128" s="11"/>
      <c r="S128" s="11"/>
      <c r="T128" s="11"/>
      <c r="U128" s="11"/>
      <c r="V128" s="11"/>
      <c r="W128" s="6"/>
      <c r="X128" s="6"/>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66"/>
      <c r="BH128" s="66"/>
      <c r="BI128" s="66"/>
      <c r="BJ128" s="66"/>
      <c r="BK128" s="66"/>
      <c r="BL128" s="66"/>
      <c r="BM128" s="66"/>
      <c r="BN128" s="66"/>
      <c r="BO128" s="66"/>
      <c r="BP128" s="66"/>
      <c r="BQ128" s="66"/>
      <c r="BR128" s="66"/>
      <c r="BS128" s="66"/>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3"/>
      <c r="DF128" s="13"/>
      <c r="DG128" s="13"/>
      <c r="DH128" s="13"/>
      <c r="DI128" s="13"/>
      <c r="DJ128" s="13"/>
      <c r="DK128" s="13"/>
      <c r="DL128" s="13"/>
      <c r="DM128" s="13"/>
      <c r="DN128" s="13"/>
      <c r="DO128" s="13"/>
      <c r="DP128" s="13"/>
      <c r="DQ128" s="13"/>
      <c r="DR128" s="13"/>
      <c r="DS128" s="13"/>
      <c r="DT128" s="13"/>
      <c r="DU128" s="13"/>
      <c r="DV128" s="13"/>
      <c r="DW128" s="13"/>
      <c r="DX128" s="13"/>
      <c r="DY128" s="13"/>
      <c r="DZ128" s="13"/>
      <c r="EA128" s="13"/>
      <c r="EB128" s="13"/>
      <c r="EC128" s="13"/>
      <c r="ED128" s="13"/>
      <c r="EE128" s="13"/>
      <c r="EF128" s="13"/>
      <c r="EG128" s="13"/>
      <c r="EH128" s="13"/>
      <c r="EI128" s="13"/>
      <c r="EJ128" s="13"/>
      <c r="EK128" s="13"/>
      <c r="EL128" s="13"/>
      <c r="EM128" s="13"/>
      <c r="EN128" s="13"/>
      <c r="EO128" s="13"/>
      <c r="EP128" s="13"/>
      <c r="EQ128" s="13"/>
      <c r="ER128" s="13"/>
      <c r="ES128" s="13"/>
      <c r="ET128" s="13"/>
      <c r="EU128" s="13"/>
      <c r="EV128" s="13"/>
      <c r="EW128" s="13"/>
      <c r="EX128" s="13"/>
      <c r="EY128" s="13"/>
      <c r="EZ128" s="13"/>
      <c r="FA128" s="13"/>
      <c r="FB128" s="13"/>
      <c r="FC128" s="13"/>
      <c r="FD128" s="13"/>
      <c r="FE128" s="13"/>
      <c r="FF128" s="13"/>
      <c r="FG128" s="13"/>
      <c r="FH128" s="13"/>
      <c r="FI128" s="13"/>
      <c r="FJ128" s="13"/>
      <c r="FK128" s="13"/>
      <c r="FL128" s="13"/>
      <c r="FM128" s="13"/>
    </row>
    <row r="129" spans="1:169" ht="14.25">
      <c r="O129" s="11"/>
      <c r="P129" s="11"/>
      <c r="Q129" s="11"/>
      <c r="R129" s="11"/>
      <c r="S129" s="11"/>
      <c r="T129" s="11"/>
      <c r="U129" s="11"/>
      <c r="V129" s="11"/>
      <c r="W129" s="6"/>
      <c r="X129" s="6"/>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c r="AY129" s="13"/>
      <c r="AZ129" s="13"/>
      <c r="BA129" s="13"/>
      <c r="BB129" s="13"/>
      <c r="BC129" s="13"/>
      <c r="BD129" s="13"/>
      <c r="BE129" s="13"/>
      <c r="BF129" s="13"/>
      <c r="BG129" s="66"/>
      <c r="BH129" s="66"/>
      <c r="BI129" s="66"/>
      <c r="BJ129" s="66"/>
      <c r="BK129" s="66"/>
      <c r="BL129" s="66"/>
      <c r="BM129" s="66"/>
      <c r="BN129" s="66"/>
      <c r="BO129" s="66"/>
      <c r="BP129" s="66"/>
      <c r="BQ129" s="66"/>
      <c r="BR129" s="66"/>
      <c r="BS129" s="66"/>
      <c r="BT129" s="13"/>
      <c r="BU129" s="13"/>
      <c r="BV129" s="13"/>
      <c r="BW129" s="13"/>
      <c r="BX129" s="13"/>
      <c r="BY129" s="13"/>
      <c r="BZ129" s="13"/>
      <c r="CA129" s="13"/>
      <c r="CB129" s="13"/>
      <c r="CC129" s="13"/>
      <c r="CD129" s="13"/>
      <c r="CE129" s="13"/>
      <c r="CF129" s="13"/>
      <c r="CG129" s="13"/>
      <c r="CH129" s="13"/>
      <c r="CI129" s="13"/>
      <c r="CJ129" s="13"/>
      <c r="CK129" s="13"/>
      <c r="CL129" s="13"/>
      <c r="CM129" s="13"/>
      <c r="CN129" s="13"/>
      <c r="CO129" s="13"/>
      <c r="CP129" s="13"/>
      <c r="CQ129" s="13"/>
      <c r="CR129" s="13"/>
      <c r="CS129" s="13"/>
      <c r="CT129" s="13"/>
      <c r="CU129" s="13"/>
      <c r="CV129" s="13"/>
      <c r="CW129" s="13"/>
      <c r="CX129" s="13"/>
      <c r="CY129" s="13"/>
      <c r="CZ129" s="13"/>
      <c r="DA129" s="13"/>
      <c r="DB129" s="13"/>
      <c r="DC129" s="13"/>
      <c r="DD129" s="13"/>
      <c r="DE129" s="13"/>
      <c r="DF129" s="13"/>
      <c r="DG129" s="13"/>
      <c r="DH129" s="13"/>
      <c r="DI129" s="13"/>
      <c r="DJ129" s="13"/>
      <c r="DK129" s="13"/>
      <c r="DL129" s="13"/>
      <c r="DM129" s="13"/>
      <c r="DN129" s="13"/>
      <c r="DO129" s="13"/>
      <c r="DP129" s="13"/>
      <c r="DQ129" s="13"/>
      <c r="DR129" s="13"/>
      <c r="DS129" s="13"/>
      <c r="DT129" s="13"/>
      <c r="DU129" s="13"/>
      <c r="DV129" s="13"/>
      <c r="DW129" s="13"/>
      <c r="DX129" s="13"/>
      <c r="DY129" s="13"/>
      <c r="DZ129" s="13"/>
      <c r="EA129" s="13"/>
      <c r="EB129" s="13"/>
      <c r="EC129" s="13"/>
      <c r="ED129" s="13"/>
      <c r="EE129" s="13"/>
      <c r="EF129" s="13"/>
      <c r="EG129" s="13"/>
      <c r="EH129" s="13"/>
      <c r="EI129" s="13"/>
      <c r="EJ129" s="13"/>
      <c r="EK129" s="13"/>
      <c r="EL129" s="13"/>
      <c r="EM129" s="13"/>
      <c r="EN129" s="13"/>
      <c r="EO129" s="13"/>
      <c r="EP129" s="13"/>
      <c r="EQ129" s="13"/>
      <c r="ER129" s="13"/>
      <c r="ES129" s="13"/>
      <c r="ET129" s="13"/>
      <c r="EU129" s="13"/>
      <c r="EV129" s="13"/>
      <c r="EW129" s="13"/>
      <c r="EX129" s="13"/>
      <c r="EY129" s="13"/>
      <c r="EZ129" s="13"/>
      <c r="FA129" s="13"/>
      <c r="FB129" s="13"/>
      <c r="FC129" s="13"/>
      <c r="FD129" s="13"/>
      <c r="FE129" s="13"/>
      <c r="FF129" s="13"/>
      <c r="FG129" s="13"/>
      <c r="FH129" s="13"/>
      <c r="FI129" s="13"/>
      <c r="FJ129" s="13"/>
      <c r="FK129" s="13"/>
      <c r="FL129" s="13"/>
      <c r="FM129" s="13"/>
    </row>
    <row r="130" spans="1:169" ht="14.25">
      <c r="O130" s="11"/>
      <c r="P130" s="11"/>
      <c r="Q130" s="11"/>
      <c r="R130" s="11"/>
      <c r="S130" s="11"/>
      <c r="T130" s="11"/>
      <c r="U130" s="11"/>
      <c r="V130" s="11"/>
      <c r="W130" s="6"/>
      <c r="X130" s="6"/>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c r="BG130" s="66"/>
      <c r="BH130" s="66"/>
      <c r="BI130" s="66"/>
      <c r="BJ130" s="66"/>
      <c r="BK130" s="66"/>
      <c r="BL130" s="66"/>
      <c r="BM130" s="66"/>
      <c r="BN130" s="66"/>
      <c r="BO130" s="66"/>
      <c r="BP130" s="66"/>
      <c r="BQ130" s="66"/>
      <c r="BR130" s="66"/>
      <c r="BS130" s="66"/>
      <c r="BT130" s="13"/>
      <c r="BU130" s="13"/>
      <c r="BV130" s="13"/>
      <c r="BW130" s="13"/>
      <c r="BX130" s="13"/>
      <c r="BY130" s="13"/>
      <c r="BZ130" s="13"/>
      <c r="CA130" s="13"/>
      <c r="CB130" s="13"/>
      <c r="CC130" s="13"/>
      <c r="CD130" s="13"/>
      <c r="CE130" s="13"/>
      <c r="CF130" s="13"/>
      <c r="CG130" s="13"/>
      <c r="CH130" s="13"/>
      <c r="CI130" s="13"/>
      <c r="CJ130" s="13"/>
      <c r="CK130" s="13"/>
      <c r="CL130" s="13"/>
      <c r="CM130" s="13"/>
      <c r="CN130" s="13"/>
      <c r="CO130" s="13"/>
      <c r="CP130" s="13"/>
      <c r="CQ130" s="13"/>
      <c r="CR130" s="13"/>
      <c r="CS130" s="13"/>
      <c r="CT130" s="13"/>
      <c r="CU130" s="13"/>
      <c r="CV130" s="13"/>
      <c r="CW130" s="13"/>
      <c r="CX130" s="13"/>
      <c r="CY130" s="13"/>
      <c r="CZ130" s="13"/>
      <c r="DA130" s="13"/>
      <c r="DB130" s="13"/>
      <c r="DC130" s="13"/>
      <c r="DD130" s="13"/>
      <c r="DE130" s="13"/>
      <c r="DF130" s="13"/>
      <c r="DG130" s="13"/>
      <c r="DH130" s="13"/>
      <c r="DI130" s="13"/>
      <c r="DJ130" s="13"/>
      <c r="DK130" s="13"/>
      <c r="DL130" s="13"/>
      <c r="DM130" s="13"/>
      <c r="DN130" s="13"/>
      <c r="DO130" s="13"/>
      <c r="DP130" s="13"/>
      <c r="DQ130" s="13"/>
      <c r="DR130" s="13"/>
      <c r="DS130" s="13"/>
      <c r="DT130" s="13"/>
      <c r="DU130" s="13"/>
      <c r="DV130" s="13"/>
      <c r="DW130" s="13"/>
      <c r="DX130" s="13"/>
      <c r="DY130" s="13"/>
      <c r="DZ130" s="13"/>
      <c r="EA130" s="13"/>
      <c r="EB130" s="13"/>
      <c r="EC130" s="13"/>
      <c r="ED130" s="13"/>
      <c r="EE130" s="13"/>
      <c r="EF130" s="13"/>
      <c r="EG130" s="13"/>
      <c r="EH130" s="13"/>
      <c r="EI130" s="13"/>
      <c r="EJ130" s="13"/>
      <c r="EK130" s="13"/>
      <c r="EL130" s="13"/>
      <c r="EM130" s="13"/>
      <c r="EN130" s="13"/>
      <c r="EO130" s="13"/>
      <c r="EP130" s="13"/>
      <c r="EQ130" s="13"/>
      <c r="ER130" s="13"/>
      <c r="ES130" s="13"/>
      <c r="ET130" s="13"/>
      <c r="EU130" s="13"/>
      <c r="EV130" s="13"/>
      <c r="EW130" s="13"/>
      <c r="EX130" s="13"/>
      <c r="EY130" s="13"/>
      <c r="EZ130" s="13"/>
      <c r="FA130" s="13"/>
      <c r="FB130" s="13"/>
      <c r="FC130" s="13"/>
      <c r="FD130" s="13"/>
      <c r="FE130" s="13"/>
      <c r="FF130" s="13"/>
      <c r="FG130" s="13"/>
      <c r="FH130" s="13"/>
      <c r="FI130" s="13"/>
      <c r="FJ130" s="13"/>
      <c r="FK130" s="13"/>
      <c r="FL130" s="13"/>
      <c r="FM130" s="13"/>
    </row>
    <row r="131" spans="1:169" ht="14.25">
      <c r="O131" s="11"/>
      <c r="P131" s="11"/>
      <c r="Q131" s="11"/>
      <c r="R131" s="11"/>
      <c r="S131" s="11"/>
      <c r="T131" s="11"/>
      <c r="U131" s="11"/>
      <c r="V131" s="11"/>
      <c r="W131" s="6"/>
      <c r="X131" s="6"/>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c r="AY131" s="13"/>
      <c r="AZ131" s="13"/>
      <c r="BA131" s="13"/>
      <c r="BB131" s="13"/>
      <c r="BC131" s="13"/>
      <c r="BD131" s="13"/>
      <c r="BE131" s="13"/>
      <c r="BF131" s="13"/>
      <c r="BG131" s="66"/>
      <c r="BH131" s="66"/>
      <c r="BI131" s="66"/>
      <c r="BJ131" s="66"/>
      <c r="BK131" s="66"/>
      <c r="BL131" s="66"/>
      <c r="BM131" s="66"/>
      <c r="BN131" s="66"/>
      <c r="BO131" s="66"/>
      <c r="BP131" s="66"/>
      <c r="BQ131" s="66"/>
      <c r="BR131" s="66"/>
      <c r="BS131" s="66"/>
      <c r="BT131" s="13"/>
      <c r="BU131" s="13"/>
      <c r="BV131" s="13"/>
      <c r="BW131" s="13"/>
      <c r="BX131" s="13"/>
      <c r="BY131" s="13"/>
      <c r="BZ131" s="13"/>
      <c r="CA131" s="13"/>
      <c r="CB131" s="13"/>
      <c r="CC131" s="13"/>
      <c r="CD131" s="13"/>
      <c r="CE131" s="13"/>
      <c r="CF131" s="13"/>
      <c r="CG131" s="13"/>
      <c r="CH131" s="13"/>
      <c r="CI131" s="13"/>
      <c r="CJ131" s="13"/>
      <c r="CK131" s="13"/>
      <c r="CL131" s="13"/>
      <c r="CM131" s="13"/>
      <c r="CN131" s="13"/>
      <c r="CO131" s="13"/>
      <c r="CP131" s="13"/>
      <c r="CQ131" s="13"/>
      <c r="CR131" s="13"/>
      <c r="CS131" s="13"/>
      <c r="CT131" s="13"/>
      <c r="CU131" s="13"/>
      <c r="CV131" s="13"/>
      <c r="CW131" s="13"/>
      <c r="CX131" s="13"/>
      <c r="CY131" s="13"/>
      <c r="CZ131" s="13"/>
      <c r="DA131" s="13"/>
      <c r="DB131" s="13"/>
      <c r="DC131" s="13"/>
      <c r="DD131" s="13"/>
      <c r="DE131" s="13"/>
      <c r="DF131" s="13"/>
      <c r="DG131" s="13"/>
      <c r="DH131" s="13"/>
      <c r="DI131" s="13"/>
      <c r="DJ131" s="13"/>
      <c r="DK131" s="13"/>
      <c r="DL131" s="13"/>
      <c r="DM131" s="13"/>
      <c r="DN131" s="13"/>
      <c r="DO131" s="13"/>
      <c r="DP131" s="13"/>
      <c r="DQ131" s="13"/>
      <c r="DR131" s="13"/>
      <c r="DS131" s="13"/>
      <c r="DT131" s="13"/>
      <c r="DU131" s="13"/>
      <c r="DV131" s="13"/>
      <c r="DW131" s="13"/>
      <c r="DX131" s="13"/>
      <c r="DY131" s="13"/>
      <c r="DZ131" s="13"/>
      <c r="EA131" s="13"/>
      <c r="EB131" s="13"/>
      <c r="EC131" s="13"/>
      <c r="ED131" s="13"/>
      <c r="EE131" s="13"/>
      <c r="EF131" s="13"/>
      <c r="EG131" s="13"/>
      <c r="EH131" s="13"/>
      <c r="EI131" s="13"/>
      <c r="EJ131" s="13"/>
      <c r="EK131" s="13"/>
      <c r="EL131" s="13"/>
      <c r="EM131" s="13"/>
      <c r="EN131" s="13"/>
      <c r="EO131" s="13"/>
      <c r="EP131" s="13"/>
      <c r="EQ131" s="13"/>
      <c r="ER131" s="13"/>
      <c r="ES131" s="13"/>
      <c r="ET131" s="13"/>
      <c r="EU131" s="13"/>
      <c r="EV131" s="13"/>
      <c r="EW131" s="13"/>
      <c r="EX131" s="13"/>
      <c r="EY131" s="13"/>
      <c r="EZ131" s="13"/>
      <c r="FA131" s="13"/>
      <c r="FB131" s="13"/>
      <c r="FC131" s="13"/>
      <c r="FD131" s="13"/>
      <c r="FE131" s="13"/>
      <c r="FF131" s="13"/>
      <c r="FG131" s="13"/>
      <c r="FH131" s="13"/>
      <c r="FI131" s="13"/>
      <c r="FJ131" s="13"/>
      <c r="FK131" s="13"/>
      <c r="FL131" s="13"/>
      <c r="FM131" s="13"/>
    </row>
    <row r="132" spans="1:169" ht="14.25">
      <c r="O132" s="11"/>
      <c r="P132" s="11"/>
      <c r="Q132" s="11"/>
      <c r="R132" s="11"/>
      <c r="S132" s="11"/>
      <c r="T132" s="11"/>
      <c r="U132" s="11"/>
      <c r="V132" s="11"/>
      <c r="W132" s="6"/>
      <c r="X132" s="6"/>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c r="AY132" s="13"/>
      <c r="AZ132" s="13"/>
      <c r="BA132" s="13"/>
      <c r="BB132" s="13"/>
      <c r="BC132" s="13"/>
      <c r="BD132" s="13"/>
      <c r="BE132" s="13"/>
      <c r="BF132" s="13"/>
      <c r="BG132" s="66"/>
      <c r="BH132" s="66"/>
      <c r="BI132" s="66"/>
      <c r="BJ132" s="66"/>
      <c r="BK132" s="66"/>
      <c r="BL132" s="66"/>
      <c r="BM132" s="66"/>
      <c r="BN132" s="66"/>
      <c r="BO132" s="66"/>
      <c r="BP132" s="66"/>
      <c r="BQ132" s="66"/>
      <c r="BR132" s="66"/>
      <c r="BS132" s="66"/>
      <c r="BT132" s="13"/>
      <c r="BU132" s="13"/>
      <c r="BV132" s="13"/>
      <c r="BW132" s="13"/>
      <c r="BX132" s="13"/>
      <c r="BY132" s="13"/>
      <c r="BZ132" s="13"/>
      <c r="CA132" s="13"/>
      <c r="CB132" s="13"/>
      <c r="CC132" s="13"/>
      <c r="CD132" s="13"/>
      <c r="CE132" s="13"/>
      <c r="CF132" s="13"/>
      <c r="CG132" s="13"/>
      <c r="CH132" s="13"/>
      <c r="CI132" s="13"/>
      <c r="CJ132" s="13"/>
      <c r="CK132" s="13"/>
      <c r="CL132" s="13"/>
      <c r="CM132" s="13"/>
      <c r="CN132" s="13"/>
      <c r="CO132" s="13"/>
      <c r="CP132" s="13"/>
      <c r="CQ132" s="13"/>
      <c r="CR132" s="13"/>
      <c r="CS132" s="13"/>
      <c r="CT132" s="13"/>
      <c r="CU132" s="13"/>
      <c r="CV132" s="13"/>
      <c r="CW132" s="13"/>
      <c r="CX132" s="13"/>
      <c r="CY132" s="13"/>
      <c r="CZ132" s="13"/>
      <c r="DA132" s="13"/>
      <c r="DB132" s="13"/>
      <c r="DC132" s="13"/>
      <c r="DD132" s="13"/>
      <c r="DE132" s="13"/>
      <c r="DF132" s="13"/>
      <c r="DG132" s="13"/>
      <c r="DH132" s="13"/>
      <c r="DI132" s="13"/>
      <c r="DJ132" s="13"/>
      <c r="DK132" s="13"/>
      <c r="DL132" s="13"/>
      <c r="DM132" s="13"/>
      <c r="DN132" s="13"/>
      <c r="DO132" s="13"/>
      <c r="DP132" s="13"/>
      <c r="DQ132" s="13"/>
      <c r="DR132" s="13"/>
      <c r="DS132" s="13"/>
      <c r="DT132" s="13"/>
      <c r="DU132" s="13"/>
      <c r="DV132" s="13"/>
      <c r="DW132" s="13"/>
      <c r="DX132" s="13"/>
      <c r="DY132" s="13"/>
      <c r="DZ132" s="13"/>
      <c r="EA132" s="13"/>
      <c r="EB132" s="13"/>
      <c r="EC132" s="13"/>
      <c r="ED132" s="13"/>
      <c r="EE132" s="13"/>
      <c r="EF132" s="13"/>
      <c r="EG132" s="13"/>
      <c r="EH132" s="13"/>
      <c r="EI132" s="13"/>
      <c r="EJ132" s="13"/>
      <c r="EK132" s="13"/>
      <c r="EL132" s="13"/>
      <c r="EM132" s="13"/>
      <c r="EN132" s="13"/>
      <c r="EO132" s="13"/>
      <c r="EP132" s="13"/>
      <c r="EQ132" s="13"/>
      <c r="ER132" s="13"/>
      <c r="ES132" s="13"/>
      <c r="ET132" s="13"/>
      <c r="EU132" s="13"/>
      <c r="EV132" s="13"/>
      <c r="EW132" s="13"/>
      <c r="EX132" s="13"/>
      <c r="EY132" s="13"/>
      <c r="EZ132" s="13"/>
      <c r="FA132" s="13"/>
      <c r="FB132" s="13"/>
      <c r="FC132" s="13"/>
      <c r="FD132" s="13"/>
      <c r="FE132" s="13"/>
      <c r="FF132" s="13"/>
      <c r="FG132" s="13"/>
      <c r="FH132" s="13"/>
      <c r="FI132" s="13"/>
      <c r="FJ132" s="13"/>
      <c r="FK132" s="13"/>
      <c r="FL132" s="13"/>
      <c r="FM132" s="13"/>
    </row>
    <row r="133" spans="1:169" ht="14.25">
      <c r="O133" s="11"/>
      <c r="P133" s="11"/>
      <c r="Q133" s="11"/>
      <c r="R133" s="11"/>
      <c r="S133" s="11"/>
      <c r="T133" s="11"/>
      <c r="U133" s="11"/>
      <c r="V133" s="11"/>
      <c r="W133" s="6"/>
      <c r="X133" s="6"/>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c r="AY133" s="13"/>
      <c r="AZ133" s="13"/>
      <c r="BA133" s="13"/>
      <c r="BB133" s="13"/>
      <c r="BC133" s="13"/>
      <c r="BD133" s="13"/>
      <c r="BE133" s="13"/>
      <c r="BF133" s="13"/>
      <c r="BG133" s="66"/>
      <c r="BH133" s="66"/>
      <c r="BI133" s="66"/>
      <c r="BJ133" s="66"/>
      <c r="BK133" s="66"/>
      <c r="BL133" s="66"/>
      <c r="BM133" s="66"/>
      <c r="BN133" s="66"/>
      <c r="BO133" s="66"/>
      <c r="BP133" s="66"/>
      <c r="BQ133" s="66"/>
      <c r="BR133" s="66"/>
      <c r="BS133" s="66"/>
      <c r="BT133" s="13"/>
      <c r="BU133" s="13"/>
      <c r="BV133" s="13"/>
      <c r="BW133" s="13"/>
      <c r="BX133" s="13"/>
      <c r="BY133" s="13"/>
      <c r="BZ133" s="13"/>
      <c r="CA133" s="13"/>
      <c r="CB133" s="13"/>
      <c r="CC133" s="13"/>
      <c r="CD133" s="13"/>
      <c r="CE133" s="13"/>
      <c r="CF133" s="13"/>
      <c r="CG133" s="13"/>
      <c r="CH133" s="13"/>
      <c r="CI133" s="13"/>
      <c r="CJ133" s="13"/>
      <c r="CK133" s="13"/>
      <c r="CL133" s="13"/>
      <c r="CM133" s="13"/>
      <c r="CN133" s="13"/>
      <c r="CO133" s="13"/>
      <c r="CP133" s="13"/>
      <c r="CQ133" s="13"/>
      <c r="CR133" s="13"/>
      <c r="CS133" s="13"/>
      <c r="CT133" s="13"/>
      <c r="CU133" s="13"/>
      <c r="CV133" s="13"/>
      <c r="CW133" s="13"/>
      <c r="CX133" s="13"/>
      <c r="CY133" s="13"/>
      <c r="CZ133" s="13"/>
      <c r="DA133" s="13"/>
      <c r="DB133" s="13"/>
      <c r="DC133" s="13"/>
      <c r="DD133" s="13"/>
      <c r="DE133" s="13"/>
      <c r="DF133" s="13"/>
      <c r="DG133" s="13"/>
      <c r="DH133" s="13"/>
      <c r="DI133" s="13"/>
      <c r="DJ133" s="13"/>
      <c r="DK133" s="13"/>
      <c r="DL133" s="13"/>
      <c r="DM133" s="13"/>
      <c r="DN133" s="13"/>
      <c r="DO133" s="13"/>
      <c r="DP133" s="13"/>
      <c r="DQ133" s="13"/>
      <c r="DR133" s="13"/>
      <c r="DS133" s="13"/>
      <c r="DT133" s="13"/>
      <c r="DU133" s="13"/>
      <c r="DV133" s="13"/>
      <c r="DW133" s="13"/>
      <c r="DX133" s="13"/>
      <c r="DY133" s="13"/>
      <c r="DZ133" s="13"/>
      <c r="EA133" s="13"/>
      <c r="EB133" s="13"/>
      <c r="EC133" s="13"/>
      <c r="ED133" s="13"/>
      <c r="EE133" s="13"/>
      <c r="EF133" s="13"/>
      <c r="EG133" s="13"/>
      <c r="EH133" s="13"/>
      <c r="EI133" s="13"/>
      <c r="EJ133" s="13"/>
      <c r="EK133" s="13"/>
      <c r="EL133" s="13"/>
      <c r="EM133" s="13"/>
      <c r="EN133" s="13"/>
      <c r="EO133" s="13"/>
      <c r="EP133" s="13"/>
      <c r="EQ133" s="13"/>
      <c r="ER133" s="13"/>
      <c r="ES133" s="13"/>
      <c r="ET133" s="13"/>
      <c r="EU133" s="13"/>
      <c r="EV133" s="13"/>
      <c r="EW133" s="13"/>
      <c r="EX133" s="13"/>
      <c r="EY133" s="13"/>
      <c r="EZ133" s="13"/>
      <c r="FA133" s="13"/>
      <c r="FB133" s="13"/>
      <c r="FC133" s="13"/>
      <c r="FD133" s="13"/>
      <c r="FE133" s="13"/>
      <c r="FF133" s="13"/>
      <c r="FG133" s="13"/>
      <c r="FH133" s="13"/>
      <c r="FI133" s="13"/>
      <c r="FJ133" s="13"/>
      <c r="FK133" s="13"/>
      <c r="FL133" s="13"/>
      <c r="FM133" s="13"/>
    </row>
    <row r="134" spans="1:169" ht="16.5">
      <c r="A134"/>
      <c r="B134"/>
      <c r="C134"/>
      <c r="D134"/>
      <c r="E134"/>
      <c r="F134"/>
      <c r="G134"/>
      <c r="H134"/>
      <c r="I134"/>
      <c r="J134" s="6"/>
      <c r="O134" s="11"/>
      <c r="P134" s="11"/>
      <c r="Q134" s="11"/>
      <c r="R134" s="11"/>
      <c r="S134" s="11"/>
      <c r="T134" s="11"/>
      <c r="U134" s="11"/>
      <c r="V134" s="11"/>
      <c r="W134" s="6"/>
      <c r="X134" s="6"/>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c r="AY134" s="13"/>
      <c r="AZ134" s="13"/>
      <c r="BA134" s="13"/>
      <c r="BB134" s="13"/>
      <c r="BC134" s="13"/>
      <c r="BD134" s="13"/>
      <c r="BE134" s="13"/>
      <c r="BF134" s="13"/>
      <c r="BG134" s="66"/>
      <c r="BH134" s="66"/>
      <c r="BI134" s="66"/>
      <c r="BJ134" s="66"/>
      <c r="BK134" s="66"/>
      <c r="BL134" s="66"/>
      <c r="BM134" s="66"/>
      <c r="BN134" s="66"/>
      <c r="BO134" s="66"/>
      <c r="BP134" s="66"/>
      <c r="BQ134" s="66"/>
      <c r="BR134" s="66"/>
      <c r="BS134" s="66"/>
      <c r="BT134" s="13"/>
      <c r="BU134" s="13"/>
      <c r="BV134" s="13"/>
      <c r="BW134" s="13"/>
      <c r="BX134" s="13"/>
      <c r="BY134" s="13"/>
      <c r="BZ134" s="13"/>
      <c r="CA134" s="13"/>
      <c r="CB134" s="13"/>
      <c r="CC134" s="13"/>
      <c r="CD134" s="13"/>
      <c r="CE134" s="13"/>
      <c r="CF134" s="13"/>
      <c r="CG134" s="13"/>
      <c r="CH134" s="13"/>
      <c r="CI134" s="13"/>
      <c r="CJ134" s="13"/>
      <c r="CK134" s="13"/>
      <c r="CL134" s="13"/>
      <c r="CM134" s="13"/>
      <c r="CN134" s="13"/>
      <c r="CO134" s="13"/>
      <c r="CP134" s="13"/>
      <c r="CQ134" s="13"/>
      <c r="CR134" s="13"/>
      <c r="CS134" s="13"/>
      <c r="CT134" s="13"/>
      <c r="CU134" s="13"/>
      <c r="CV134" s="13"/>
      <c r="CW134" s="13"/>
      <c r="CX134" s="13"/>
      <c r="CY134" s="13"/>
      <c r="CZ134" s="13"/>
      <c r="DA134" s="13"/>
      <c r="DB134" s="13"/>
      <c r="DC134" s="13"/>
      <c r="DD134" s="13"/>
      <c r="DE134" s="13"/>
      <c r="DF134" s="13"/>
      <c r="DG134" s="13"/>
      <c r="DH134" s="13"/>
      <c r="DI134" s="13"/>
      <c r="DJ134" s="13"/>
      <c r="DK134" s="13"/>
      <c r="DL134" s="13"/>
      <c r="DM134" s="13"/>
      <c r="DN134" s="13"/>
      <c r="DO134" s="13"/>
      <c r="DP134" s="13"/>
      <c r="DQ134" s="13"/>
      <c r="DR134" s="13"/>
      <c r="DS134" s="13"/>
      <c r="DT134" s="13"/>
      <c r="DU134" s="13"/>
      <c r="DV134" s="13"/>
      <c r="DW134" s="13"/>
      <c r="DX134" s="13"/>
      <c r="DY134" s="13"/>
      <c r="DZ134" s="13"/>
      <c r="EA134" s="13"/>
      <c r="EB134" s="13"/>
      <c r="EC134" s="13"/>
      <c r="ED134" s="13"/>
      <c r="EE134" s="13"/>
      <c r="EF134" s="13"/>
      <c r="EG134" s="13"/>
      <c r="EH134" s="13"/>
      <c r="EI134" s="13"/>
      <c r="EJ134" s="13"/>
      <c r="EK134" s="13"/>
      <c r="EL134" s="13"/>
      <c r="EM134" s="13"/>
      <c r="EN134" s="13"/>
      <c r="EO134" s="13"/>
      <c r="EP134" s="13"/>
      <c r="EQ134" s="13"/>
      <c r="ER134" s="13"/>
      <c r="ES134" s="13"/>
      <c r="ET134" s="13"/>
      <c r="EU134" s="13"/>
      <c r="EV134" s="13"/>
      <c r="EW134" s="13"/>
      <c r="EX134" s="13"/>
      <c r="EY134" s="13"/>
      <c r="EZ134" s="13"/>
      <c r="FA134" s="13"/>
      <c r="FB134" s="13"/>
      <c r="FC134" s="13"/>
      <c r="FD134" s="13"/>
      <c r="FE134" s="13"/>
      <c r="FF134" s="13"/>
      <c r="FG134" s="13"/>
      <c r="FH134" s="13"/>
      <c r="FI134" s="13"/>
      <c r="FJ134" s="13"/>
      <c r="FK134" s="13"/>
      <c r="FL134" s="13"/>
      <c r="FM134" s="13"/>
    </row>
    <row r="135" spans="1:169" ht="16.5">
      <c r="A135"/>
      <c r="B135"/>
      <c r="C135"/>
      <c r="D135"/>
      <c r="E135"/>
      <c r="F135"/>
      <c r="G135"/>
      <c r="H135"/>
      <c r="I135"/>
      <c r="J135" s="1"/>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c r="AY135" s="13"/>
      <c r="AZ135" s="13"/>
      <c r="BA135" s="13"/>
      <c r="BB135" s="13"/>
      <c r="BC135" s="13"/>
      <c r="BD135" s="13"/>
      <c r="BE135" s="13"/>
      <c r="BF135" s="13"/>
      <c r="BG135" s="66"/>
      <c r="BH135" s="66"/>
      <c r="BI135" s="66"/>
      <c r="BJ135" s="66"/>
      <c r="BK135" s="66"/>
      <c r="BL135" s="66"/>
      <c r="BM135" s="66"/>
      <c r="BN135" s="66"/>
      <c r="BO135" s="66"/>
      <c r="BP135" s="66"/>
      <c r="BQ135" s="66"/>
      <c r="BR135" s="66"/>
      <c r="BS135" s="66"/>
      <c r="BT135" s="13"/>
      <c r="BU135" s="13"/>
      <c r="BV135" s="13"/>
      <c r="BW135" s="13"/>
      <c r="BX135" s="13"/>
      <c r="BY135" s="13"/>
      <c r="BZ135" s="13"/>
      <c r="CA135" s="13"/>
      <c r="CB135" s="13"/>
      <c r="CC135" s="13"/>
      <c r="CD135" s="13"/>
      <c r="CE135" s="13"/>
      <c r="CF135" s="13"/>
      <c r="CG135" s="13"/>
      <c r="CH135" s="13"/>
      <c r="CI135" s="13"/>
      <c r="CJ135" s="13"/>
      <c r="CK135" s="13"/>
      <c r="CL135" s="13"/>
      <c r="CM135" s="13"/>
      <c r="CN135" s="13"/>
      <c r="CO135" s="13"/>
      <c r="CP135" s="13"/>
      <c r="CQ135" s="13"/>
      <c r="CR135" s="13"/>
      <c r="CS135" s="13"/>
      <c r="CT135" s="13"/>
      <c r="CU135" s="13"/>
      <c r="CV135" s="13"/>
      <c r="CW135" s="13"/>
      <c r="CX135" s="13"/>
      <c r="CY135" s="13"/>
      <c r="CZ135" s="13"/>
      <c r="DA135" s="13"/>
      <c r="DB135" s="13"/>
      <c r="DC135" s="13"/>
      <c r="DD135" s="13"/>
      <c r="DE135" s="13"/>
      <c r="DF135" s="13"/>
      <c r="DG135" s="13"/>
      <c r="DH135" s="13"/>
      <c r="DI135" s="13"/>
      <c r="DJ135" s="13"/>
      <c r="DK135" s="13"/>
      <c r="DL135" s="13"/>
      <c r="DM135" s="13"/>
      <c r="DN135" s="13"/>
      <c r="DO135" s="13"/>
      <c r="DP135" s="13"/>
      <c r="DQ135" s="13"/>
      <c r="DR135" s="13"/>
      <c r="DS135" s="13"/>
      <c r="DT135" s="13"/>
      <c r="DU135" s="13"/>
      <c r="DV135" s="13"/>
      <c r="DW135" s="13"/>
      <c r="DX135" s="13"/>
      <c r="DY135" s="13"/>
      <c r="DZ135" s="13"/>
      <c r="EA135" s="13"/>
      <c r="EB135" s="13"/>
      <c r="EC135" s="13"/>
      <c r="ED135" s="13"/>
      <c r="EE135" s="13"/>
      <c r="EF135" s="13"/>
      <c r="EG135" s="13"/>
      <c r="EH135" s="13"/>
      <c r="EI135" s="13"/>
      <c r="EJ135" s="13"/>
      <c r="EK135" s="13"/>
      <c r="EL135" s="13"/>
      <c r="EM135" s="13"/>
      <c r="EN135" s="13"/>
      <c r="EO135" s="13"/>
      <c r="EP135" s="13"/>
      <c r="EQ135" s="13"/>
      <c r="ER135" s="13"/>
      <c r="ES135" s="13"/>
      <c r="ET135" s="13"/>
      <c r="EU135" s="13"/>
      <c r="EV135" s="13"/>
      <c r="EW135" s="13"/>
      <c r="EX135" s="13"/>
      <c r="EY135" s="13"/>
      <c r="EZ135" s="13"/>
      <c r="FA135" s="13"/>
      <c r="FB135" s="13"/>
      <c r="FC135" s="13"/>
      <c r="FD135" s="13"/>
      <c r="FE135" s="13"/>
      <c r="FF135" s="13"/>
      <c r="FG135" s="13"/>
      <c r="FH135" s="13"/>
      <c r="FI135" s="13"/>
      <c r="FJ135" s="13"/>
      <c r="FK135" s="13"/>
      <c r="FL135" s="13"/>
      <c r="FM135" s="13"/>
    </row>
    <row r="136" spans="1:169" ht="14.1" customHeight="1">
      <c r="I136" s="114"/>
      <c r="J136" s="1"/>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66"/>
      <c r="BH136" s="66"/>
      <c r="BI136" s="66"/>
      <c r="BJ136" s="66"/>
      <c r="BK136" s="66"/>
      <c r="BL136" s="66"/>
      <c r="BM136" s="66"/>
      <c r="BN136" s="66"/>
      <c r="BO136" s="66"/>
      <c r="BP136" s="66"/>
      <c r="BQ136" s="66"/>
      <c r="BR136" s="66"/>
      <c r="BS136" s="66"/>
      <c r="BT136" s="13"/>
      <c r="BU136" s="13"/>
      <c r="BV136" s="13"/>
      <c r="BW136" s="13"/>
      <c r="BX136" s="13"/>
      <c r="BY136" s="13"/>
      <c r="BZ136" s="13"/>
      <c r="CA136" s="13"/>
      <c r="CB136" s="13"/>
      <c r="CC136" s="13"/>
      <c r="CD136" s="13"/>
      <c r="CE136" s="13"/>
      <c r="CF136" s="13"/>
      <c r="CG136" s="13"/>
      <c r="CH136" s="13"/>
      <c r="CI136" s="13"/>
      <c r="CJ136" s="13"/>
      <c r="CK136" s="13"/>
      <c r="CL136" s="13"/>
      <c r="CM136" s="13"/>
      <c r="CN136" s="13"/>
      <c r="CO136" s="13"/>
      <c r="CP136" s="13"/>
      <c r="CQ136" s="13"/>
      <c r="CR136" s="13"/>
      <c r="CS136" s="13"/>
      <c r="CT136" s="13"/>
      <c r="CU136" s="13"/>
      <c r="CV136" s="13"/>
      <c r="CW136" s="13"/>
      <c r="CX136" s="13"/>
      <c r="CY136" s="13"/>
      <c r="CZ136" s="13"/>
      <c r="DA136" s="13"/>
      <c r="DB136" s="13"/>
      <c r="DC136" s="13"/>
      <c r="DD136" s="13"/>
      <c r="DE136" s="13"/>
      <c r="DF136" s="13"/>
      <c r="DG136" s="13"/>
      <c r="DH136" s="13"/>
      <c r="DI136" s="13"/>
      <c r="DJ136" s="13"/>
      <c r="DK136" s="13"/>
      <c r="DL136" s="13"/>
      <c r="DM136" s="13"/>
      <c r="DN136" s="13"/>
      <c r="DO136" s="13"/>
      <c r="DP136" s="13"/>
      <c r="DQ136" s="13"/>
      <c r="DR136" s="13"/>
      <c r="DS136" s="13"/>
      <c r="DT136" s="13"/>
      <c r="DU136" s="13"/>
      <c r="DV136" s="13"/>
      <c r="DW136" s="13"/>
      <c r="DX136" s="13"/>
      <c r="DY136" s="13"/>
      <c r="DZ136" s="13"/>
      <c r="EA136" s="13"/>
      <c r="EB136" s="13"/>
      <c r="EC136" s="13"/>
      <c r="ED136" s="13"/>
      <c r="EE136" s="13"/>
      <c r="EF136" s="13"/>
      <c r="EG136" s="13"/>
      <c r="EH136" s="13"/>
      <c r="EI136" s="13"/>
      <c r="EJ136" s="13"/>
      <c r="EK136" s="13"/>
      <c r="EL136" s="13"/>
      <c r="EM136" s="13"/>
      <c r="EN136" s="13"/>
      <c r="EO136" s="13"/>
      <c r="EP136" s="13"/>
      <c r="EQ136" s="13"/>
      <c r="ER136" s="13"/>
      <c r="ES136" s="13"/>
      <c r="ET136" s="13"/>
      <c r="EU136" s="13"/>
      <c r="EV136" s="13"/>
      <c r="EW136" s="13"/>
      <c r="EX136" s="13"/>
      <c r="EY136" s="13"/>
      <c r="EZ136" s="13"/>
      <c r="FA136" s="13"/>
      <c r="FB136" s="13"/>
      <c r="FC136" s="13"/>
      <c r="FD136" s="13"/>
      <c r="FE136" s="13"/>
      <c r="FF136" s="13"/>
      <c r="FG136" s="13"/>
      <c r="FH136" s="13"/>
      <c r="FI136" s="13"/>
      <c r="FJ136" s="13"/>
      <c r="FK136" s="13"/>
      <c r="FL136" s="13"/>
      <c r="FM136" s="13"/>
    </row>
    <row r="137" spans="1:169" ht="16.5">
      <c r="I137" s="114"/>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c r="AY137" s="13"/>
      <c r="AZ137" s="13"/>
      <c r="BA137" s="13"/>
      <c r="BB137" s="13"/>
      <c r="BC137" s="13"/>
      <c r="BD137" s="13"/>
      <c r="BE137" s="13"/>
      <c r="BF137" s="13"/>
      <c r="BG137" s="66"/>
      <c r="BH137" s="66"/>
      <c r="BI137" s="66"/>
      <c r="BJ137" s="66"/>
      <c r="BK137" s="66"/>
      <c r="BL137" s="66"/>
      <c r="BM137" s="66"/>
      <c r="BN137" s="66"/>
      <c r="BO137" s="66"/>
      <c r="BP137" s="66"/>
      <c r="BQ137" s="66"/>
      <c r="BR137" s="66"/>
      <c r="BS137" s="66"/>
      <c r="BT137" s="13"/>
      <c r="BU137" s="13"/>
      <c r="BV137" s="13"/>
      <c r="BW137" s="13"/>
      <c r="BX137" s="13"/>
      <c r="BY137" s="13"/>
      <c r="BZ137" s="13"/>
      <c r="CA137" s="13"/>
      <c r="CB137" s="13"/>
      <c r="CC137" s="13"/>
      <c r="CD137" s="13"/>
      <c r="CE137" s="13"/>
      <c r="CF137" s="13"/>
      <c r="CG137" s="13"/>
      <c r="CH137" s="13"/>
      <c r="CI137" s="13"/>
      <c r="CJ137" s="13"/>
      <c r="CK137" s="13"/>
      <c r="CL137" s="13"/>
      <c r="CM137" s="13"/>
      <c r="CN137" s="13"/>
      <c r="CO137" s="13"/>
      <c r="CP137" s="13"/>
      <c r="CQ137" s="13"/>
      <c r="CR137" s="13"/>
      <c r="CS137" s="13"/>
      <c r="CT137" s="13"/>
      <c r="CU137" s="13"/>
      <c r="CV137" s="13"/>
      <c r="CW137" s="13"/>
      <c r="CX137" s="13"/>
      <c r="CY137" s="13"/>
      <c r="CZ137" s="13"/>
      <c r="DA137" s="13"/>
      <c r="DB137" s="13"/>
      <c r="DC137" s="13"/>
      <c r="DD137" s="13"/>
      <c r="DE137" s="13"/>
      <c r="DF137" s="13"/>
      <c r="DG137" s="13"/>
      <c r="DH137" s="13"/>
      <c r="DI137" s="13"/>
      <c r="DJ137" s="13"/>
      <c r="DK137" s="13"/>
      <c r="DL137" s="13"/>
      <c r="DM137" s="13"/>
      <c r="DN137" s="13"/>
      <c r="DO137" s="13"/>
      <c r="DP137" s="13"/>
      <c r="DQ137" s="13"/>
      <c r="DR137" s="13"/>
      <c r="DS137" s="13"/>
      <c r="DT137" s="13"/>
      <c r="DU137" s="13"/>
      <c r="DV137" s="13"/>
      <c r="DW137" s="13"/>
      <c r="DX137" s="13"/>
      <c r="DY137" s="13"/>
      <c r="DZ137" s="13"/>
      <c r="EA137" s="13"/>
      <c r="EB137" s="13"/>
      <c r="EC137" s="13"/>
      <c r="ED137" s="13"/>
      <c r="EE137" s="13"/>
      <c r="EF137" s="13"/>
      <c r="EG137" s="13"/>
      <c r="EH137" s="13"/>
      <c r="EI137" s="13"/>
      <c r="EJ137" s="13"/>
      <c r="EK137" s="13"/>
      <c r="EL137" s="13"/>
      <c r="EM137" s="13"/>
      <c r="EN137" s="13"/>
      <c r="EO137" s="13"/>
      <c r="EP137" s="13"/>
      <c r="EQ137" s="13"/>
      <c r="ER137" s="13"/>
      <c r="ES137" s="13"/>
      <c r="ET137" s="13"/>
      <c r="EU137" s="13"/>
      <c r="EV137" s="13"/>
      <c r="EW137" s="13"/>
      <c r="EX137" s="13"/>
      <c r="EY137" s="13"/>
      <c r="EZ137" s="13"/>
      <c r="FA137" s="13"/>
      <c r="FB137" s="13"/>
      <c r="FC137" s="13"/>
      <c r="FD137" s="13"/>
      <c r="FE137" s="13"/>
      <c r="FF137" s="13"/>
      <c r="FG137" s="13"/>
      <c r="FH137" s="13"/>
      <c r="FI137" s="13"/>
      <c r="FJ137" s="13"/>
      <c r="FK137" s="13"/>
      <c r="FL137" s="13"/>
      <c r="FM137" s="13"/>
    </row>
    <row r="138" spans="1:169" ht="16.5">
      <c r="I138" s="114"/>
      <c r="J138" s="6"/>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c r="AY138" s="13"/>
      <c r="AZ138" s="13"/>
      <c r="BA138" s="13"/>
      <c r="BB138" s="13"/>
      <c r="BC138" s="13"/>
      <c r="BD138" s="13"/>
      <c r="BE138" s="13"/>
      <c r="BF138" s="13"/>
      <c r="BG138" s="66"/>
      <c r="BH138" s="66"/>
      <c r="BI138" s="66"/>
      <c r="BJ138" s="66"/>
      <c r="BK138" s="66"/>
      <c r="BL138" s="66"/>
      <c r="BM138" s="66"/>
      <c r="BN138" s="66"/>
      <c r="BO138" s="66"/>
      <c r="BP138" s="66"/>
      <c r="BQ138" s="66"/>
      <c r="BR138" s="66"/>
      <c r="BS138" s="66"/>
      <c r="BT138" s="13"/>
      <c r="BU138" s="13"/>
      <c r="BV138" s="13"/>
      <c r="BW138" s="13"/>
      <c r="BX138" s="13"/>
      <c r="BY138" s="13"/>
      <c r="BZ138" s="13"/>
      <c r="CA138" s="13"/>
      <c r="CB138" s="13"/>
      <c r="CC138" s="13"/>
      <c r="CD138" s="13"/>
      <c r="CE138" s="13"/>
      <c r="CF138" s="13"/>
      <c r="CG138" s="13"/>
      <c r="CH138" s="13"/>
      <c r="CI138" s="13"/>
      <c r="CJ138" s="13"/>
      <c r="CK138" s="13"/>
      <c r="CL138" s="13"/>
      <c r="CM138" s="13"/>
      <c r="CN138" s="13"/>
      <c r="CO138" s="13"/>
      <c r="CP138" s="13"/>
      <c r="CQ138" s="13"/>
      <c r="CR138" s="13"/>
      <c r="CS138" s="13"/>
      <c r="CT138" s="13"/>
      <c r="CU138" s="13"/>
      <c r="CV138" s="13"/>
      <c r="CW138" s="13"/>
      <c r="CX138" s="13"/>
      <c r="CY138" s="13"/>
      <c r="CZ138" s="13"/>
      <c r="DA138" s="13"/>
      <c r="DB138" s="13"/>
      <c r="DC138" s="13"/>
      <c r="DD138" s="13"/>
      <c r="DE138" s="13"/>
      <c r="DF138" s="13"/>
      <c r="DG138" s="13"/>
      <c r="DH138" s="13"/>
      <c r="DI138" s="13"/>
      <c r="DJ138" s="13"/>
      <c r="DK138" s="13"/>
      <c r="DL138" s="13"/>
      <c r="DM138" s="13"/>
      <c r="DN138" s="13"/>
      <c r="DO138" s="13"/>
      <c r="DP138" s="13"/>
      <c r="DQ138" s="13"/>
      <c r="DR138" s="13"/>
      <c r="DS138" s="13"/>
      <c r="DT138" s="13"/>
      <c r="DU138" s="13"/>
      <c r="DV138" s="13"/>
      <c r="DW138" s="13"/>
      <c r="DX138" s="13"/>
      <c r="DY138" s="13"/>
      <c r="DZ138" s="13"/>
      <c r="EA138" s="13"/>
      <c r="EB138" s="13"/>
      <c r="EC138" s="13"/>
      <c r="ED138" s="13"/>
      <c r="EE138" s="13"/>
      <c r="EF138" s="13"/>
      <c r="EG138" s="13"/>
      <c r="EH138" s="13"/>
      <c r="EI138" s="13"/>
      <c r="EJ138" s="13"/>
      <c r="EK138" s="13"/>
      <c r="EL138" s="13"/>
      <c r="EM138" s="13"/>
      <c r="EN138" s="13"/>
      <c r="EO138" s="13"/>
      <c r="EP138" s="13"/>
      <c r="EQ138" s="13"/>
      <c r="ER138" s="13"/>
      <c r="ES138" s="13"/>
      <c r="ET138" s="13"/>
      <c r="EU138" s="13"/>
      <c r="EV138" s="13"/>
      <c r="EW138" s="13"/>
      <c r="EX138" s="13"/>
      <c r="EY138" s="13"/>
      <c r="EZ138" s="13"/>
      <c r="FA138" s="13"/>
      <c r="FB138" s="13"/>
      <c r="FC138" s="13"/>
      <c r="FD138" s="13"/>
      <c r="FE138" s="13"/>
      <c r="FF138" s="13"/>
      <c r="FG138" s="13"/>
      <c r="FH138" s="13"/>
      <c r="FI138" s="13"/>
      <c r="FJ138" s="13"/>
      <c r="FK138" s="13"/>
      <c r="FL138" s="13"/>
      <c r="FM138" s="13"/>
    </row>
    <row r="139" spans="1:169" ht="16.5">
      <c r="I139" s="114"/>
      <c r="J139" s="6"/>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c r="AY139" s="13"/>
      <c r="AZ139" s="13"/>
      <c r="BA139" s="13"/>
      <c r="BB139" s="13"/>
      <c r="BC139" s="13"/>
      <c r="BD139" s="13"/>
      <c r="BE139" s="13"/>
      <c r="BF139" s="13"/>
      <c r="BG139" s="66"/>
      <c r="BH139" s="66"/>
      <c r="BI139" s="66"/>
      <c r="BJ139" s="66"/>
      <c r="BK139" s="66"/>
      <c r="BL139" s="66"/>
      <c r="BM139" s="66"/>
      <c r="BN139" s="66"/>
      <c r="BO139" s="66"/>
      <c r="BP139" s="66"/>
      <c r="BQ139" s="66"/>
      <c r="BR139" s="66"/>
      <c r="BS139" s="66"/>
      <c r="BT139" s="13"/>
      <c r="BU139" s="13"/>
      <c r="BV139" s="13"/>
      <c r="BW139" s="13"/>
      <c r="BX139" s="13"/>
      <c r="BY139" s="13"/>
      <c r="BZ139" s="13"/>
      <c r="CA139" s="13"/>
      <c r="CB139" s="13"/>
      <c r="CC139" s="13"/>
      <c r="CD139" s="13"/>
      <c r="CE139" s="13"/>
      <c r="CF139" s="13"/>
      <c r="CG139" s="13"/>
      <c r="CH139" s="13"/>
      <c r="CI139" s="13"/>
      <c r="CJ139" s="13"/>
      <c r="CK139" s="13"/>
      <c r="CL139" s="13"/>
      <c r="CM139" s="13"/>
      <c r="CN139" s="13"/>
      <c r="CO139" s="13"/>
      <c r="CP139" s="13"/>
      <c r="CQ139" s="13"/>
      <c r="CR139" s="13"/>
      <c r="CS139" s="13"/>
      <c r="CT139" s="13"/>
      <c r="CU139" s="13"/>
      <c r="CV139" s="13"/>
      <c r="CW139" s="13"/>
      <c r="CX139" s="13"/>
      <c r="CY139" s="13"/>
      <c r="CZ139" s="13"/>
      <c r="DA139" s="13"/>
      <c r="DB139" s="13"/>
      <c r="DC139" s="13"/>
      <c r="DD139" s="13"/>
      <c r="DE139" s="13"/>
      <c r="DF139" s="13"/>
      <c r="DG139" s="13"/>
      <c r="DH139" s="13"/>
      <c r="DI139" s="13"/>
      <c r="DJ139" s="13"/>
      <c r="DK139" s="13"/>
      <c r="DL139" s="13"/>
      <c r="DM139" s="13"/>
      <c r="DN139" s="13"/>
      <c r="DO139" s="13"/>
      <c r="DP139" s="13"/>
      <c r="DQ139" s="13"/>
      <c r="DR139" s="13"/>
      <c r="DS139" s="13"/>
      <c r="DT139" s="13"/>
      <c r="DU139" s="13"/>
      <c r="DV139" s="13"/>
      <c r="DW139" s="13"/>
      <c r="DX139" s="13"/>
      <c r="DY139" s="13"/>
      <c r="DZ139" s="13"/>
      <c r="EA139" s="13"/>
      <c r="EB139" s="13"/>
      <c r="EC139" s="13"/>
      <c r="ED139" s="13"/>
      <c r="EE139" s="13"/>
      <c r="EF139" s="13"/>
      <c r="EG139" s="13"/>
      <c r="EH139" s="13"/>
      <c r="EI139" s="13"/>
      <c r="EJ139" s="13"/>
      <c r="EK139" s="13"/>
      <c r="EL139" s="13"/>
      <c r="EM139" s="13"/>
      <c r="EN139" s="13"/>
      <c r="EO139" s="13"/>
      <c r="EP139" s="13"/>
      <c r="EQ139" s="13"/>
      <c r="ER139" s="13"/>
      <c r="ES139" s="13"/>
      <c r="ET139" s="13"/>
      <c r="EU139" s="13"/>
      <c r="EV139" s="13"/>
      <c r="EW139" s="13"/>
      <c r="EX139" s="13"/>
      <c r="EY139" s="13"/>
      <c r="EZ139" s="13"/>
      <c r="FA139" s="13"/>
      <c r="FB139" s="13"/>
      <c r="FC139" s="13"/>
      <c r="FD139" s="13"/>
      <c r="FE139" s="13"/>
      <c r="FF139" s="13"/>
      <c r="FG139" s="13"/>
      <c r="FH139" s="13"/>
      <c r="FI139" s="13"/>
      <c r="FJ139" s="13"/>
      <c r="FK139" s="13"/>
      <c r="FL139" s="13"/>
      <c r="FM139" s="13"/>
    </row>
    <row r="140" spans="1:169" ht="16.5">
      <c r="I140" s="114"/>
      <c r="J140" s="6"/>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c r="AY140" s="13"/>
      <c r="AZ140" s="13"/>
      <c r="BA140" s="13"/>
      <c r="BB140" s="13"/>
      <c r="BC140" s="13"/>
      <c r="BD140" s="13"/>
      <c r="BE140" s="13"/>
      <c r="BF140" s="13"/>
      <c r="BG140" s="66"/>
      <c r="BH140" s="66"/>
      <c r="BI140" s="66"/>
      <c r="BJ140" s="66"/>
      <c r="BK140" s="66"/>
      <c r="BL140" s="66"/>
      <c r="BM140" s="66"/>
      <c r="BN140" s="66"/>
      <c r="BO140" s="66"/>
      <c r="BP140" s="66"/>
      <c r="BQ140" s="66"/>
      <c r="BR140" s="66"/>
      <c r="BS140" s="66"/>
      <c r="BT140" s="13"/>
      <c r="BU140" s="13"/>
      <c r="BV140" s="13"/>
      <c r="BW140" s="13"/>
      <c r="BX140" s="13"/>
      <c r="BY140" s="13"/>
      <c r="BZ140" s="13"/>
      <c r="CA140" s="13"/>
      <c r="CB140" s="13"/>
      <c r="CC140" s="13"/>
      <c r="CD140" s="13"/>
      <c r="CE140" s="13"/>
      <c r="CF140" s="13"/>
      <c r="CG140" s="13"/>
      <c r="CH140" s="13"/>
      <c r="CI140" s="13"/>
      <c r="CJ140" s="13"/>
      <c r="CK140" s="13"/>
      <c r="CL140" s="13"/>
      <c r="CM140" s="13"/>
      <c r="CN140" s="13"/>
      <c r="CO140" s="13"/>
      <c r="CP140" s="13"/>
      <c r="CQ140" s="13"/>
      <c r="CR140" s="13"/>
      <c r="CS140" s="13"/>
      <c r="CT140" s="13"/>
      <c r="CU140" s="13"/>
      <c r="CV140" s="13"/>
      <c r="CW140" s="13"/>
      <c r="CX140" s="13"/>
      <c r="CY140" s="13"/>
      <c r="CZ140" s="13"/>
      <c r="DA140" s="13"/>
      <c r="DB140" s="13"/>
      <c r="DC140" s="13"/>
      <c r="DD140" s="13"/>
      <c r="DE140" s="13"/>
      <c r="DF140" s="13"/>
      <c r="DG140" s="13"/>
      <c r="DH140" s="13"/>
      <c r="DI140" s="13"/>
      <c r="DJ140" s="13"/>
      <c r="DK140" s="13"/>
      <c r="DL140" s="13"/>
      <c r="DM140" s="13"/>
      <c r="DN140" s="13"/>
      <c r="DO140" s="13"/>
      <c r="DP140" s="13"/>
      <c r="DQ140" s="13"/>
      <c r="DR140" s="13"/>
      <c r="DS140" s="13"/>
      <c r="DT140" s="13"/>
      <c r="DU140" s="13"/>
      <c r="DV140" s="13"/>
      <c r="DW140" s="13"/>
      <c r="DX140" s="13"/>
      <c r="DY140" s="13"/>
      <c r="DZ140" s="13"/>
      <c r="EA140" s="13"/>
      <c r="EB140" s="13"/>
      <c r="EC140" s="13"/>
      <c r="ED140" s="13"/>
      <c r="EE140" s="13"/>
      <c r="EF140" s="13"/>
      <c r="EG140" s="13"/>
      <c r="EH140" s="13"/>
      <c r="EI140" s="13"/>
      <c r="EJ140" s="13"/>
      <c r="EK140" s="13"/>
      <c r="EL140" s="13"/>
      <c r="EM140" s="13"/>
      <c r="EN140" s="13"/>
      <c r="EO140" s="13"/>
      <c r="EP140" s="13"/>
      <c r="EQ140" s="13"/>
      <c r="ER140" s="13"/>
      <c r="ES140" s="13"/>
      <c r="ET140" s="13"/>
      <c r="EU140" s="13"/>
      <c r="EV140" s="13"/>
      <c r="EW140" s="13"/>
      <c r="EX140" s="13"/>
      <c r="EY140" s="13"/>
      <c r="EZ140" s="13"/>
      <c r="FA140" s="13"/>
      <c r="FB140" s="13"/>
      <c r="FC140" s="13"/>
      <c r="FD140" s="13"/>
      <c r="FE140" s="13"/>
      <c r="FF140" s="13"/>
      <c r="FG140" s="13"/>
      <c r="FH140" s="13"/>
      <c r="FI140" s="13"/>
      <c r="FJ140" s="13"/>
      <c r="FK140" s="13"/>
      <c r="FL140" s="13"/>
      <c r="FM140" s="13"/>
    </row>
    <row r="141" spans="1:169" ht="16.5">
      <c r="I141" s="114"/>
      <c r="J141" s="6"/>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c r="AY141" s="13"/>
      <c r="AZ141" s="13"/>
      <c r="BA141" s="13"/>
      <c r="BB141" s="13"/>
      <c r="BC141" s="13"/>
      <c r="BD141" s="13"/>
      <c r="BE141" s="13"/>
      <c r="BF141" s="13"/>
      <c r="BG141" s="66"/>
      <c r="BH141" s="66"/>
      <c r="BI141" s="66"/>
      <c r="BJ141" s="66"/>
      <c r="BK141" s="66"/>
      <c r="BL141" s="66"/>
      <c r="BM141" s="66"/>
      <c r="BN141" s="66"/>
      <c r="BO141" s="66"/>
      <c r="BP141" s="66"/>
      <c r="BQ141" s="66"/>
      <c r="BR141" s="66"/>
      <c r="BS141" s="66"/>
      <c r="BT141" s="13"/>
      <c r="BU141" s="13"/>
      <c r="BV141" s="13"/>
      <c r="BW141" s="13"/>
      <c r="BX141" s="13"/>
      <c r="BY141" s="13"/>
      <c r="BZ141" s="13"/>
      <c r="CA141" s="13"/>
      <c r="CB141" s="13"/>
      <c r="CC141" s="13"/>
      <c r="CD141" s="13"/>
      <c r="CE141" s="13"/>
      <c r="CF141" s="13"/>
      <c r="CG141" s="13"/>
      <c r="CH141" s="13"/>
      <c r="CI141" s="13"/>
      <c r="CJ141" s="13"/>
      <c r="CK141" s="13"/>
      <c r="CL141" s="13"/>
      <c r="CM141" s="13"/>
      <c r="CN141" s="13"/>
      <c r="CO141" s="13"/>
      <c r="CP141" s="13"/>
      <c r="CQ141" s="13"/>
      <c r="CR141" s="13"/>
      <c r="CS141" s="13"/>
      <c r="CT141" s="13"/>
      <c r="CU141" s="13"/>
      <c r="CV141" s="13"/>
      <c r="CW141" s="13"/>
      <c r="CX141" s="13"/>
      <c r="CY141" s="13"/>
      <c r="CZ141" s="13"/>
      <c r="DA141" s="13"/>
      <c r="DB141" s="13"/>
      <c r="DC141" s="13"/>
      <c r="DD141" s="13"/>
      <c r="DE141" s="13"/>
      <c r="DF141" s="13"/>
      <c r="DG141" s="13"/>
      <c r="DH141" s="13"/>
      <c r="DI141" s="13"/>
      <c r="DJ141" s="13"/>
      <c r="DK141" s="13"/>
      <c r="DL141" s="13"/>
      <c r="DM141" s="13"/>
      <c r="DN141" s="13"/>
      <c r="DO141" s="13"/>
      <c r="DP141" s="13"/>
      <c r="DQ141" s="13"/>
      <c r="DR141" s="13"/>
      <c r="DS141" s="13"/>
      <c r="DT141" s="13"/>
      <c r="DU141" s="13"/>
      <c r="DV141" s="13"/>
      <c r="DW141" s="13"/>
      <c r="DX141" s="13"/>
      <c r="DY141" s="13"/>
      <c r="DZ141" s="13"/>
      <c r="EA141" s="13"/>
      <c r="EB141" s="13"/>
      <c r="EC141" s="13"/>
      <c r="ED141" s="13"/>
      <c r="EE141" s="13"/>
      <c r="EF141" s="13"/>
      <c r="EG141" s="13"/>
      <c r="EH141" s="13"/>
      <c r="EI141" s="13"/>
      <c r="EJ141" s="13"/>
      <c r="EK141" s="13"/>
      <c r="EL141" s="13"/>
      <c r="EM141" s="13"/>
      <c r="EN141" s="13"/>
      <c r="EO141" s="13"/>
      <c r="EP141" s="13"/>
      <c r="EQ141" s="13"/>
      <c r="ER141" s="13"/>
      <c r="ES141" s="13"/>
      <c r="ET141" s="13"/>
      <c r="EU141" s="13"/>
      <c r="EV141" s="13"/>
      <c r="EW141" s="13"/>
      <c r="EX141" s="13"/>
      <c r="EY141" s="13"/>
      <c r="EZ141" s="13"/>
      <c r="FA141" s="13"/>
      <c r="FB141" s="13"/>
      <c r="FC141" s="13"/>
      <c r="FD141" s="13"/>
      <c r="FE141" s="13"/>
      <c r="FF141" s="13"/>
      <c r="FG141" s="13"/>
      <c r="FH141" s="13"/>
      <c r="FI141" s="13"/>
      <c r="FJ141" s="13"/>
      <c r="FK141" s="13"/>
      <c r="FL141" s="13"/>
      <c r="FM141" s="13"/>
    </row>
    <row r="142" spans="1:169" ht="16.5">
      <c r="I142" s="114"/>
      <c r="J142" s="6"/>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c r="AY142" s="13"/>
      <c r="AZ142" s="13"/>
      <c r="BA142" s="13"/>
      <c r="BB142" s="13"/>
      <c r="BC142" s="13"/>
      <c r="BD142" s="13"/>
      <c r="BE142" s="13"/>
      <c r="BF142" s="13"/>
      <c r="BG142" s="66"/>
      <c r="BH142" s="66"/>
      <c r="BI142" s="66"/>
      <c r="BJ142" s="66"/>
      <c r="BK142" s="66"/>
      <c r="BL142" s="66"/>
      <c r="BM142" s="66"/>
      <c r="BN142" s="66"/>
      <c r="BO142" s="66"/>
      <c r="BP142" s="66"/>
      <c r="BQ142" s="66"/>
      <c r="BR142" s="66"/>
      <c r="BS142" s="66"/>
      <c r="BT142" s="13"/>
      <c r="BU142" s="13"/>
      <c r="BV142" s="13"/>
      <c r="BW142" s="13"/>
      <c r="BX142" s="13"/>
      <c r="BY142" s="13"/>
      <c r="BZ142" s="13"/>
      <c r="CA142" s="13"/>
      <c r="CB142" s="13"/>
      <c r="CC142" s="13"/>
      <c r="CD142" s="13"/>
      <c r="CE142" s="13"/>
      <c r="CF142" s="13"/>
      <c r="CG142" s="13"/>
      <c r="CH142" s="13"/>
      <c r="CI142" s="13"/>
      <c r="CJ142" s="13"/>
      <c r="CK142" s="13"/>
      <c r="CL142" s="13"/>
      <c r="CM142" s="13"/>
      <c r="CN142" s="13"/>
      <c r="CO142" s="13"/>
      <c r="CP142" s="13"/>
      <c r="CQ142" s="13"/>
      <c r="CR142" s="13"/>
      <c r="CS142" s="13"/>
      <c r="CT142" s="13"/>
      <c r="CU142" s="13"/>
      <c r="CV142" s="13"/>
      <c r="CW142" s="13"/>
      <c r="CX142" s="13"/>
      <c r="CY142" s="13"/>
      <c r="CZ142" s="13"/>
      <c r="DA142" s="13"/>
      <c r="DB142" s="13"/>
      <c r="DC142" s="13"/>
      <c r="DD142" s="13"/>
      <c r="DE142" s="13"/>
      <c r="DF142" s="13"/>
      <c r="DG142" s="13"/>
      <c r="DH142" s="13"/>
      <c r="DI142" s="13"/>
      <c r="DJ142" s="13"/>
      <c r="DK142" s="13"/>
      <c r="DL142" s="13"/>
      <c r="DM142" s="13"/>
      <c r="DN142" s="13"/>
      <c r="DO142" s="13"/>
      <c r="DP142" s="13"/>
      <c r="DQ142" s="13"/>
      <c r="DR142" s="13"/>
      <c r="DS142" s="13"/>
      <c r="DT142" s="13"/>
      <c r="DU142" s="13"/>
      <c r="DV142" s="13"/>
      <c r="DW142" s="13"/>
      <c r="DX142" s="13"/>
      <c r="DY142" s="13"/>
      <c r="DZ142" s="13"/>
      <c r="EA142" s="13"/>
      <c r="EB142" s="13"/>
      <c r="EC142" s="13"/>
      <c r="ED142" s="13"/>
      <c r="EE142" s="13"/>
      <c r="EF142" s="13"/>
      <c r="EG142" s="13"/>
      <c r="EH142" s="13"/>
      <c r="EI142" s="13"/>
      <c r="EJ142" s="13"/>
      <c r="EK142" s="13"/>
      <c r="EL142" s="13"/>
      <c r="EM142" s="13"/>
      <c r="EN142" s="13"/>
      <c r="EO142" s="13"/>
      <c r="EP142" s="13"/>
      <c r="EQ142" s="13"/>
      <c r="ER142" s="13"/>
      <c r="ES142" s="13"/>
      <c r="ET142" s="13"/>
      <c r="EU142" s="13"/>
      <c r="EV142" s="13"/>
      <c r="EW142" s="13"/>
      <c r="EX142" s="13"/>
      <c r="EY142" s="13"/>
      <c r="EZ142" s="13"/>
      <c r="FA142" s="13"/>
      <c r="FB142" s="13"/>
      <c r="FC142" s="13"/>
      <c r="FD142" s="13"/>
      <c r="FE142" s="13"/>
      <c r="FF142" s="13"/>
      <c r="FG142" s="13"/>
      <c r="FH142" s="13"/>
      <c r="FI142" s="13"/>
      <c r="FJ142" s="13"/>
      <c r="FK142" s="13"/>
      <c r="FL142" s="13"/>
      <c r="FM142" s="13"/>
    </row>
    <row r="143" spans="1:169" ht="16.5">
      <c r="I143" s="114"/>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c r="AY143" s="13"/>
      <c r="AZ143" s="13"/>
      <c r="BA143" s="13"/>
      <c r="BB143" s="13"/>
      <c r="BC143" s="13"/>
      <c r="BD143" s="13"/>
      <c r="BE143" s="13"/>
      <c r="BF143" s="13"/>
      <c r="BG143" s="66"/>
      <c r="BH143" s="66"/>
      <c r="BI143" s="66"/>
      <c r="BJ143" s="66"/>
      <c r="BK143" s="66"/>
      <c r="BL143" s="66"/>
      <c r="BM143" s="66"/>
      <c r="BN143" s="66"/>
      <c r="BO143" s="66"/>
      <c r="BP143" s="66"/>
      <c r="BQ143" s="66"/>
      <c r="BR143" s="66"/>
      <c r="BS143" s="66"/>
      <c r="BT143" s="13"/>
      <c r="BU143" s="13"/>
      <c r="BV143" s="13"/>
      <c r="BW143" s="13"/>
      <c r="BX143" s="13"/>
      <c r="BY143" s="13"/>
      <c r="BZ143" s="13"/>
      <c r="CA143" s="13"/>
      <c r="CB143" s="13"/>
      <c r="CC143" s="13"/>
      <c r="CD143" s="13"/>
      <c r="CE143" s="13"/>
      <c r="CF143" s="13"/>
      <c r="CG143" s="13"/>
      <c r="CH143" s="13"/>
      <c r="CI143" s="13"/>
      <c r="CJ143" s="13"/>
      <c r="CK143" s="13"/>
      <c r="CL143" s="13"/>
      <c r="CM143" s="13"/>
      <c r="CN143" s="13"/>
      <c r="CO143" s="13"/>
      <c r="CP143" s="13"/>
      <c r="CQ143" s="13"/>
      <c r="CR143" s="13"/>
      <c r="CS143" s="13"/>
      <c r="CT143" s="13"/>
      <c r="CU143" s="13"/>
      <c r="CV143" s="13"/>
      <c r="CW143" s="13"/>
      <c r="CX143" s="13"/>
      <c r="CY143" s="13"/>
      <c r="CZ143" s="13"/>
      <c r="DA143" s="13"/>
      <c r="DB143" s="13"/>
      <c r="DC143" s="13"/>
      <c r="DD143" s="13"/>
      <c r="DE143" s="13"/>
      <c r="DF143" s="13"/>
      <c r="DG143" s="13"/>
      <c r="DH143" s="13"/>
      <c r="DI143" s="13"/>
      <c r="DJ143" s="13"/>
      <c r="DK143" s="13"/>
      <c r="DL143" s="13"/>
      <c r="DM143" s="13"/>
      <c r="DN143" s="13"/>
      <c r="DO143" s="13"/>
      <c r="DP143" s="13"/>
      <c r="DQ143" s="13"/>
      <c r="DR143" s="13"/>
      <c r="DS143" s="13"/>
      <c r="DT143" s="13"/>
      <c r="DU143" s="13"/>
      <c r="DV143" s="13"/>
      <c r="DW143" s="13"/>
      <c r="DX143" s="13"/>
      <c r="DY143" s="13"/>
      <c r="DZ143" s="13"/>
      <c r="EA143" s="13"/>
      <c r="EB143" s="13"/>
      <c r="EC143" s="13"/>
      <c r="ED143" s="13"/>
      <c r="EE143" s="13"/>
      <c r="EF143" s="13"/>
      <c r="EG143" s="13"/>
      <c r="EH143" s="13"/>
      <c r="EI143" s="13"/>
      <c r="EJ143" s="13"/>
      <c r="EK143" s="13"/>
      <c r="EL143" s="13"/>
      <c r="EM143" s="13"/>
      <c r="EN143" s="13"/>
      <c r="EO143" s="13"/>
      <c r="EP143" s="13"/>
      <c r="EQ143" s="13"/>
      <c r="ER143" s="13"/>
      <c r="ES143" s="13"/>
      <c r="ET143" s="13"/>
      <c r="EU143" s="13"/>
      <c r="EV143" s="13"/>
      <c r="EW143" s="13"/>
      <c r="EX143" s="13"/>
      <c r="EY143" s="13"/>
      <c r="EZ143" s="13"/>
      <c r="FA143" s="13"/>
      <c r="FB143" s="13"/>
      <c r="FC143" s="13"/>
      <c r="FD143" s="13"/>
      <c r="FE143" s="13"/>
      <c r="FF143" s="13"/>
      <c r="FG143" s="13"/>
      <c r="FH143" s="13"/>
      <c r="FI143" s="13"/>
      <c r="FJ143" s="13"/>
      <c r="FK143" s="13"/>
      <c r="FL143" s="13"/>
      <c r="FM143" s="13"/>
    </row>
    <row r="144" spans="1:169" ht="16.5">
      <c r="I144" s="114"/>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c r="AY144" s="13"/>
      <c r="AZ144" s="13"/>
      <c r="BA144" s="13"/>
      <c r="BB144" s="13"/>
      <c r="BC144" s="13"/>
      <c r="BD144" s="13"/>
      <c r="BE144" s="13"/>
      <c r="BF144" s="13"/>
      <c r="BG144" s="66"/>
      <c r="BH144" s="66"/>
      <c r="BI144" s="66"/>
      <c r="BJ144" s="66"/>
      <c r="BK144" s="66"/>
      <c r="BL144" s="66"/>
      <c r="BM144" s="66"/>
      <c r="BN144" s="66"/>
      <c r="BO144" s="66"/>
      <c r="BP144" s="66"/>
      <c r="BQ144" s="66"/>
      <c r="BR144" s="66"/>
      <c r="BS144" s="66"/>
      <c r="BT144" s="13"/>
      <c r="BU144" s="13"/>
      <c r="BV144" s="13"/>
      <c r="BW144" s="13"/>
      <c r="BX144" s="13"/>
      <c r="BY144" s="13"/>
      <c r="BZ144" s="13"/>
      <c r="CA144" s="13"/>
      <c r="CB144" s="13"/>
      <c r="CC144" s="13"/>
      <c r="CD144" s="13"/>
      <c r="CE144" s="13"/>
      <c r="CF144" s="13"/>
      <c r="CG144" s="13"/>
      <c r="CH144" s="13"/>
      <c r="CI144" s="13"/>
      <c r="CJ144" s="13"/>
      <c r="CK144" s="13"/>
      <c r="CL144" s="13"/>
      <c r="CM144" s="13"/>
      <c r="CN144" s="13"/>
      <c r="CO144" s="13"/>
      <c r="CP144" s="13"/>
      <c r="CQ144" s="13"/>
      <c r="CR144" s="13"/>
      <c r="CS144" s="13"/>
      <c r="CT144" s="13"/>
      <c r="CU144" s="13"/>
      <c r="CV144" s="13"/>
      <c r="CW144" s="13"/>
      <c r="CX144" s="13"/>
      <c r="CY144" s="13"/>
      <c r="CZ144" s="13"/>
      <c r="DA144" s="13"/>
      <c r="DB144" s="13"/>
      <c r="DC144" s="13"/>
      <c r="DD144" s="13"/>
      <c r="DE144" s="13"/>
      <c r="DF144" s="13"/>
      <c r="DG144" s="13"/>
      <c r="DH144" s="13"/>
      <c r="DI144" s="13"/>
      <c r="DJ144" s="13"/>
      <c r="DK144" s="13"/>
      <c r="DL144" s="13"/>
      <c r="DM144" s="13"/>
      <c r="DN144" s="13"/>
      <c r="DO144" s="13"/>
      <c r="DP144" s="13"/>
      <c r="DQ144" s="13"/>
      <c r="DR144" s="13"/>
      <c r="DS144" s="13"/>
      <c r="DT144" s="13"/>
      <c r="DU144" s="13"/>
      <c r="DV144" s="13"/>
      <c r="DW144" s="13"/>
      <c r="DX144" s="13"/>
      <c r="DY144" s="13"/>
      <c r="DZ144" s="13"/>
      <c r="EA144" s="13"/>
      <c r="EB144" s="13"/>
      <c r="EC144" s="13"/>
      <c r="ED144" s="13"/>
      <c r="EE144" s="13"/>
      <c r="EF144" s="13"/>
      <c r="EG144" s="13"/>
      <c r="EH144" s="13"/>
      <c r="EI144" s="13"/>
      <c r="EJ144" s="13"/>
      <c r="EK144" s="13"/>
      <c r="EL144" s="13"/>
      <c r="EM144" s="13"/>
      <c r="EN144" s="13"/>
      <c r="EO144" s="13"/>
      <c r="EP144" s="13"/>
      <c r="EQ144" s="13"/>
      <c r="ER144" s="13"/>
      <c r="ES144" s="13"/>
      <c r="ET144" s="13"/>
      <c r="EU144" s="13"/>
      <c r="EV144" s="13"/>
      <c r="EW144" s="13"/>
      <c r="EX144" s="13"/>
      <c r="EY144" s="13"/>
      <c r="EZ144" s="13"/>
      <c r="FA144" s="13"/>
      <c r="FB144" s="13"/>
      <c r="FC144" s="13"/>
      <c r="FD144" s="13"/>
      <c r="FE144" s="13"/>
      <c r="FF144" s="13"/>
      <c r="FG144" s="13"/>
      <c r="FH144" s="13"/>
      <c r="FI144" s="13"/>
      <c r="FJ144" s="13"/>
      <c r="FK144" s="13"/>
      <c r="FL144" s="13"/>
      <c r="FM144" s="13"/>
    </row>
    <row r="145" spans="1:169" ht="16.5">
      <c r="I145" s="114"/>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c r="AY145" s="13"/>
      <c r="AZ145" s="13"/>
      <c r="BA145" s="13"/>
      <c r="BB145" s="13"/>
      <c r="BC145" s="13"/>
      <c r="BD145" s="13"/>
      <c r="BE145" s="13"/>
      <c r="BF145" s="13"/>
      <c r="BG145" s="66"/>
      <c r="BH145" s="66"/>
      <c r="BI145" s="66"/>
      <c r="BJ145" s="66"/>
      <c r="BK145" s="66"/>
      <c r="BL145" s="66"/>
      <c r="BM145" s="66"/>
      <c r="BN145" s="66"/>
      <c r="BO145" s="66"/>
      <c r="BP145" s="66"/>
      <c r="BQ145" s="66"/>
      <c r="BR145" s="66"/>
      <c r="BS145" s="66"/>
      <c r="BT145" s="13"/>
      <c r="BU145" s="13"/>
      <c r="BV145" s="13"/>
      <c r="BW145" s="13"/>
      <c r="BX145" s="13"/>
      <c r="BY145" s="13"/>
      <c r="BZ145" s="13"/>
      <c r="CA145" s="13"/>
      <c r="CB145" s="13"/>
      <c r="CC145" s="13"/>
      <c r="CD145" s="13"/>
      <c r="CE145" s="13"/>
      <c r="CF145" s="13"/>
      <c r="CG145" s="13"/>
      <c r="CH145" s="13"/>
      <c r="CI145" s="13"/>
      <c r="CJ145" s="13"/>
      <c r="CK145" s="13"/>
      <c r="CL145" s="13"/>
      <c r="CM145" s="13"/>
      <c r="CN145" s="13"/>
      <c r="CO145" s="13"/>
      <c r="CP145" s="13"/>
      <c r="CQ145" s="13"/>
      <c r="CR145" s="13"/>
      <c r="CS145" s="13"/>
      <c r="CT145" s="13"/>
      <c r="CU145" s="13"/>
      <c r="CV145" s="13"/>
      <c r="CW145" s="13"/>
      <c r="CX145" s="13"/>
      <c r="CY145" s="13"/>
      <c r="CZ145" s="13"/>
      <c r="DA145" s="13"/>
      <c r="DB145" s="13"/>
      <c r="DC145" s="13"/>
      <c r="DD145" s="13"/>
      <c r="DE145" s="13"/>
      <c r="DF145" s="13"/>
      <c r="DG145" s="13"/>
      <c r="DH145" s="13"/>
      <c r="DI145" s="13"/>
      <c r="DJ145" s="13"/>
      <c r="DK145" s="13"/>
      <c r="DL145" s="13"/>
      <c r="DM145" s="13"/>
      <c r="DN145" s="13"/>
      <c r="DO145" s="13"/>
      <c r="DP145" s="13"/>
      <c r="DQ145" s="13"/>
      <c r="DR145" s="13"/>
      <c r="DS145" s="13"/>
      <c r="DT145" s="13"/>
      <c r="DU145" s="13"/>
      <c r="DV145" s="13"/>
      <c r="DW145" s="13"/>
      <c r="DX145" s="13"/>
      <c r="DY145" s="13"/>
      <c r="DZ145" s="13"/>
      <c r="EA145" s="13"/>
      <c r="EB145" s="13"/>
      <c r="EC145" s="13"/>
      <c r="ED145" s="13"/>
      <c r="EE145" s="13"/>
      <c r="EF145" s="13"/>
      <c r="EG145" s="13"/>
      <c r="EH145" s="13"/>
      <c r="EI145" s="13"/>
      <c r="EJ145" s="13"/>
      <c r="EK145" s="13"/>
      <c r="EL145" s="13"/>
      <c r="EM145" s="13"/>
      <c r="EN145" s="13"/>
      <c r="EO145" s="13"/>
      <c r="EP145" s="13"/>
      <c r="EQ145" s="13"/>
      <c r="ER145" s="13"/>
      <c r="ES145" s="13"/>
      <c r="ET145" s="13"/>
      <c r="EU145" s="13"/>
      <c r="EV145" s="13"/>
      <c r="EW145" s="13"/>
      <c r="EX145" s="13"/>
      <c r="EY145" s="13"/>
      <c r="EZ145" s="13"/>
      <c r="FA145" s="13"/>
      <c r="FB145" s="13"/>
      <c r="FC145" s="13"/>
      <c r="FD145" s="13"/>
      <c r="FE145" s="13"/>
      <c r="FF145" s="13"/>
      <c r="FG145" s="13"/>
      <c r="FH145" s="13"/>
      <c r="FI145" s="13"/>
      <c r="FJ145" s="13"/>
      <c r="FK145" s="13"/>
      <c r="FL145" s="13"/>
      <c r="FM145" s="13"/>
    </row>
    <row r="146" spans="1:169" ht="16.5">
      <c r="I146" s="114"/>
      <c r="J146" s="6"/>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c r="AY146" s="13"/>
      <c r="AZ146" s="13"/>
      <c r="BA146" s="13"/>
      <c r="BB146" s="13"/>
      <c r="BC146" s="13"/>
      <c r="BD146" s="13"/>
      <c r="BE146" s="13"/>
      <c r="BF146" s="13"/>
      <c r="BG146" s="66"/>
      <c r="BH146" s="66"/>
      <c r="BI146" s="66"/>
      <c r="BJ146" s="66"/>
      <c r="BK146" s="66"/>
      <c r="BL146" s="66"/>
      <c r="BM146" s="66"/>
      <c r="BN146" s="66"/>
      <c r="BO146" s="66"/>
      <c r="BP146" s="66"/>
      <c r="BQ146" s="66"/>
      <c r="BR146" s="66"/>
      <c r="BS146" s="66"/>
      <c r="BT146" s="13"/>
      <c r="BU146" s="13"/>
      <c r="BV146" s="13"/>
      <c r="BW146" s="13"/>
      <c r="BX146" s="13"/>
      <c r="BY146" s="13"/>
      <c r="BZ146" s="13"/>
      <c r="CA146" s="13"/>
      <c r="CB146" s="13"/>
      <c r="CC146" s="13"/>
      <c r="CD146" s="13"/>
      <c r="CE146" s="13"/>
      <c r="CF146" s="13"/>
      <c r="CG146" s="13"/>
      <c r="CH146" s="13"/>
      <c r="CI146" s="13"/>
      <c r="CJ146" s="13"/>
      <c r="CK146" s="13"/>
      <c r="CL146" s="13"/>
      <c r="CM146" s="13"/>
      <c r="CN146" s="13"/>
      <c r="CO146" s="13"/>
      <c r="CP146" s="13"/>
      <c r="CQ146" s="13"/>
      <c r="CR146" s="13"/>
      <c r="CS146" s="13"/>
      <c r="CT146" s="13"/>
      <c r="CU146" s="13"/>
      <c r="CV146" s="13"/>
      <c r="CW146" s="13"/>
      <c r="CX146" s="13"/>
      <c r="CY146" s="13"/>
      <c r="CZ146" s="13"/>
      <c r="DA146" s="13"/>
      <c r="DB146" s="13"/>
      <c r="DC146" s="13"/>
      <c r="DD146" s="13"/>
      <c r="DE146" s="13"/>
      <c r="DF146" s="13"/>
      <c r="DG146" s="13"/>
      <c r="DH146" s="13"/>
      <c r="DI146" s="13"/>
      <c r="DJ146" s="13"/>
      <c r="DK146" s="13"/>
      <c r="DL146" s="13"/>
      <c r="DM146" s="13"/>
      <c r="DN146" s="13"/>
      <c r="DO146" s="13"/>
      <c r="DP146" s="13"/>
      <c r="DQ146" s="13"/>
      <c r="DR146" s="13"/>
      <c r="DS146" s="13"/>
      <c r="DT146" s="13"/>
      <c r="DU146" s="13"/>
      <c r="DV146" s="13"/>
      <c r="DW146" s="13"/>
      <c r="DX146" s="13"/>
      <c r="DY146" s="13"/>
      <c r="DZ146" s="13"/>
      <c r="EA146" s="13"/>
      <c r="EB146" s="13"/>
      <c r="EC146" s="13"/>
      <c r="ED146" s="13"/>
      <c r="EE146" s="13"/>
      <c r="EF146" s="13"/>
      <c r="EG146" s="13"/>
      <c r="EH146" s="13"/>
      <c r="EI146" s="13"/>
      <c r="EJ146" s="13"/>
      <c r="EK146" s="13"/>
      <c r="EL146" s="13"/>
      <c r="EM146" s="13"/>
      <c r="EN146" s="13"/>
      <c r="EO146" s="13"/>
      <c r="EP146" s="13"/>
      <c r="EQ146" s="13"/>
      <c r="ER146" s="13"/>
      <c r="ES146" s="13"/>
      <c r="ET146" s="13"/>
      <c r="EU146" s="13"/>
      <c r="EV146" s="13"/>
      <c r="EW146" s="13"/>
      <c r="EX146" s="13"/>
      <c r="EY146" s="13"/>
      <c r="EZ146" s="13"/>
      <c r="FA146" s="13"/>
      <c r="FB146" s="13"/>
      <c r="FC146" s="13"/>
      <c r="FD146" s="13"/>
      <c r="FE146" s="13"/>
      <c r="FF146" s="13"/>
      <c r="FG146" s="13"/>
      <c r="FH146" s="13"/>
      <c r="FI146" s="13"/>
      <c r="FJ146" s="13"/>
      <c r="FK146" s="13"/>
      <c r="FL146" s="13"/>
      <c r="FM146" s="13"/>
    </row>
    <row r="147" spans="1:169" ht="16.5">
      <c r="I147" s="114"/>
      <c r="J147" s="6"/>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c r="AY147" s="13"/>
      <c r="AZ147" s="13"/>
      <c r="BA147" s="13"/>
      <c r="BB147" s="13"/>
      <c r="BC147" s="13"/>
      <c r="BD147" s="13"/>
      <c r="BE147" s="13"/>
      <c r="BF147" s="13"/>
      <c r="BG147" s="66"/>
      <c r="BH147" s="66"/>
      <c r="BI147" s="66"/>
      <c r="BJ147" s="66"/>
      <c r="BK147" s="66"/>
      <c r="BL147" s="66"/>
      <c r="BM147" s="66"/>
      <c r="BN147" s="66"/>
      <c r="BO147" s="66"/>
      <c r="BP147" s="66"/>
      <c r="BQ147" s="66"/>
      <c r="BR147" s="66"/>
      <c r="BS147" s="66"/>
      <c r="BT147" s="13"/>
      <c r="BU147" s="13"/>
      <c r="BV147" s="13"/>
      <c r="BW147" s="13"/>
      <c r="BX147" s="13"/>
      <c r="BY147" s="13"/>
      <c r="BZ147" s="13"/>
      <c r="CA147" s="13"/>
      <c r="CB147" s="13"/>
      <c r="CC147" s="13"/>
      <c r="CD147" s="13"/>
      <c r="CE147" s="13"/>
      <c r="CF147" s="13"/>
      <c r="CG147" s="13"/>
      <c r="CH147" s="13"/>
      <c r="CI147" s="13"/>
      <c r="CJ147" s="13"/>
      <c r="CK147" s="13"/>
      <c r="CL147" s="13"/>
      <c r="CM147" s="13"/>
      <c r="CN147" s="13"/>
      <c r="CO147" s="13"/>
      <c r="CP147" s="13"/>
      <c r="CQ147" s="13"/>
      <c r="CR147" s="13"/>
      <c r="CS147" s="13"/>
      <c r="CT147" s="13"/>
      <c r="CU147" s="13"/>
      <c r="CV147" s="13"/>
      <c r="CW147" s="13"/>
      <c r="CX147" s="13"/>
      <c r="CY147" s="13"/>
      <c r="CZ147" s="13"/>
      <c r="DA147" s="13"/>
      <c r="DB147" s="13"/>
      <c r="DC147" s="13"/>
      <c r="DD147" s="13"/>
      <c r="DE147" s="13"/>
      <c r="DF147" s="13"/>
      <c r="DG147" s="13"/>
      <c r="DH147" s="13"/>
      <c r="DI147" s="13"/>
      <c r="DJ147" s="13"/>
      <c r="DK147" s="13"/>
      <c r="DL147" s="13"/>
      <c r="DM147" s="13"/>
      <c r="DN147" s="13"/>
      <c r="DO147" s="13"/>
      <c r="DP147" s="13"/>
      <c r="DQ147" s="13"/>
      <c r="DR147" s="13"/>
      <c r="DS147" s="13"/>
      <c r="DT147" s="13"/>
      <c r="DU147" s="13"/>
      <c r="DV147" s="13"/>
      <c r="DW147" s="13"/>
      <c r="DX147" s="13"/>
      <c r="DY147" s="13"/>
      <c r="DZ147" s="13"/>
      <c r="EA147" s="13"/>
      <c r="EB147" s="13"/>
      <c r="EC147" s="13"/>
      <c r="ED147" s="13"/>
      <c r="EE147" s="13"/>
      <c r="EF147" s="13"/>
      <c r="EG147" s="13"/>
      <c r="EH147" s="13"/>
      <c r="EI147" s="13"/>
      <c r="EJ147" s="13"/>
      <c r="EK147" s="13"/>
      <c r="EL147" s="13"/>
      <c r="EM147" s="13"/>
      <c r="EN147" s="13"/>
      <c r="EO147" s="13"/>
      <c r="EP147" s="13"/>
      <c r="EQ147" s="13"/>
      <c r="ER147" s="13"/>
      <c r="ES147" s="13"/>
      <c r="ET147" s="13"/>
      <c r="EU147" s="13"/>
      <c r="EV147" s="13"/>
      <c r="EW147" s="13"/>
      <c r="EX147" s="13"/>
      <c r="EY147" s="13"/>
      <c r="EZ147" s="13"/>
      <c r="FA147" s="13"/>
      <c r="FB147" s="13"/>
      <c r="FC147" s="13"/>
      <c r="FD147" s="13"/>
      <c r="FE147" s="13"/>
      <c r="FF147" s="13"/>
      <c r="FG147" s="13"/>
      <c r="FH147" s="13"/>
      <c r="FI147" s="13"/>
      <c r="FJ147" s="13"/>
      <c r="FK147" s="13"/>
      <c r="FL147" s="13"/>
      <c r="FM147" s="13"/>
    </row>
    <row r="148" spans="1:169" ht="16.5">
      <c r="I148" s="114"/>
      <c r="J148" s="6"/>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c r="AY148" s="13"/>
      <c r="AZ148" s="13"/>
      <c r="BA148" s="13"/>
      <c r="BB148" s="13"/>
      <c r="BC148" s="13"/>
      <c r="BD148" s="13"/>
      <c r="BE148" s="13"/>
      <c r="BF148" s="13"/>
      <c r="BG148" s="66"/>
      <c r="BH148" s="66"/>
      <c r="BI148" s="66"/>
      <c r="BJ148" s="66"/>
      <c r="BK148" s="66"/>
      <c r="BL148" s="66"/>
      <c r="BM148" s="66"/>
      <c r="BN148" s="66"/>
      <c r="BO148" s="66"/>
      <c r="BP148" s="66"/>
      <c r="BQ148" s="66"/>
      <c r="BR148" s="66"/>
      <c r="BS148" s="66"/>
      <c r="BT148" s="13"/>
      <c r="BU148" s="13"/>
      <c r="BV148" s="13"/>
      <c r="BW148" s="13"/>
      <c r="BX148" s="13"/>
      <c r="BY148" s="13"/>
      <c r="BZ148" s="13"/>
      <c r="CA148" s="13"/>
      <c r="CB148" s="13"/>
      <c r="CC148" s="13"/>
      <c r="CD148" s="13"/>
      <c r="CE148" s="13"/>
      <c r="CF148" s="13"/>
      <c r="CG148" s="13"/>
      <c r="CH148" s="13"/>
      <c r="CI148" s="13"/>
      <c r="CJ148" s="13"/>
      <c r="CK148" s="13"/>
      <c r="CL148" s="13"/>
      <c r="CM148" s="13"/>
      <c r="CN148" s="13"/>
      <c r="CO148" s="13"/>
      <c r="CP148" s="13"/>
      <c r="CQ148" s="13"/>
      <c r="CR148" s="13"/>
      <c r="CS148" s="13"/>
      <c r="CT148" s="13"/>
      <c r="CU148" s="13"/>
      <c r="CV148" s="13"/>
      <c r="CW148" s="13"/>
      <c r="CX148" s="13"/>
      <c r="CY148" s="13"/>
      <c r="CZ148" s="13"/>
      <c r="DA148" s="13"/>
      <c r="DB148" s="13"/>
      <c r="DC148" s="13"/>
      <c r="DD148" s="13"/>
      <c r="DE148" s="13"/>
      <c r="DF148" s="13"/>
      <c r="DG148" s="13"/>
      <c r="DH148" s="13"/>
      <c r="DI148" s="13"/>
      <c r="DJ148" s="13"/>
      <c r="DK148" s="13"/>
      <c r="DL148" s="13"/>
      <c r="DM148" s="13"/>
      <c r="DN148" s="13"/>
      <c r="DO148" s="13"/>
      <c r="DP148" s="13"/>
      <c r="DQ148" s="13"/>
      <c r="DR148" s="13"/>
      <c r="DS148" s="13"/>
      <c r="DT148" s="13"/>
      <c r="DU148" s="13"/>
      <c r="DV148" s="13"/>
      <c r="DW148" s="13"/>
      <c r="DX148" s="13"/>
      <c r="DY148" s="13"/>
      <c r="DZ148" s="13"/>
      <c r="EA148" s="13"/>
      <c r="EB148" s="13"/>
      <c r="EC148" s="13"/>
      <c r="ED148" s="13"/>
      <c r="EE148" s="13"/>
      <c r="EF148" s="13"/>
      <c r="EG148" s="13"/>
      <c r="EH148" s="13"/>
      <c r="EI148" s="13"/>
      <c r="EJ148" s="13"/>
      <c r="EK148" s="13"/>
      <c r="EL148" s="13"/>
      <c r="EM148" s="13"/>
      <c r="EN148" s="13"/>
      <c r="EO148" s="13"/>
      <c r="EP148" s="13"/>
      <c r="EQ148" s="13"/>
      <c r="ER148" s="13"/>
      <c r="ES148" s="13"/>
      <c r="ET148" s="13"/>
      <c r="EU148" s="13"/>
      <c r="EV148" s="13"/>
      <c r="EW148" s="13"/>
      <c r="EX148" s="13"/>
      <c r="EY148" s="13"/>
      <c r="EZ148" s="13"/>
      <c r="FA148" s="13"/>
      <c r="FB148" s="13"/>
      <c r="FC148" s="13"/>
      <c r="FD148" s="13"/>
      <c r="FE148" s="13"/>
      <c r="FF148" s="13"/>
      <c r="FG148" s="13"/>
      <c r="FH148" s="13"/>
      <c r="FI148" s="13"/>
      <c r="FJ148" s="13"/>
      <c r="FK148" s="13"/>
      <c r="FL148" s="13"/>
      <c r="FM148" s="13"/>
    </row>
    <row r="149" spans="1:169" ht="14.1" customHeight="1">
      <c r="I149" s="114"/>
      <c r="J149" s="6"/>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c r="AY149" s="13"/>
      <c r="AZ149" s="13"/>
      <c r="BA149" s="13"/>
      <c r="BB149" s="13"/>
      <c r="BC149" s="13"/>
      <c r="BD149" s="13"/>
      <c r="BE149" s="13"/>
      <c r="BF149" s="13"/>
      <c r="BG149" s="66"/>
      <c r="BH149" s="66"/>
      <c r="BI149" s="66"/>
      <c r="BJ149" s="66"/>
      <c r="BK149" s="66"/>
      <c r="BL149" s="66"/>
      <c r="BM149" s="66"/>
      <c r="BN149" s="66"/>
      <c r="BO149" s="66"/>
      <c r="BP149" s="66"/>
      <c r="BQ149" s="66"/>
      <c r="BR149" s="66"/>
      <c r="BS149" s="66"/>
      <c r="BT149" s="13"/>
      <c r="BU149" s="13"/>
      <c r="BV149" s="13"/>
      <c r="BW149" s="13"/>
      <c r="BX149" s="13"/>
      <c r="BY149" s="13"/>
      <c r="BZ149" s="13"/>
      <c r="CA149" s="13"/>
      <c r="CB149" s="13"/>
      <c r="CC149" s="13"/>
      <c r="CD149" s="13"/>
      <c r="CE149" s="13"/>
      <c r="CF149" s="13"/>
      <c r="CG149" s="13"/>
      <c r="CH149" s="13"/>
      <c r="CI149" s="13"/>
      <c r="CJ149" s="13"/>
      <c r="CK149" s="13"/>
      <c r="CL149" s="13"/>
      <c r="CM149" s="13"/>
      <c r="CN149" s="13"/>
      <c r="CO149" s="13"/>
      <c r="CP149" s="13"/>
      <c r="CQ149" s="13"/>
      <c r="CR149" s="13"/>
      <c r="CS149" s="13"/>
      <c r="CT149" s="13"/>
      <c r="CU149" s="13"/>
      <c r="CV149" s="13"/>
      <c r="CW149" s="13"/>
      <c r="CX149" s="13"/>
      <c r="CY149" s="13"/>
      <c r="CZ149" s="13"/>
      <c r="DA149" s="13"/>
      <c r="DB149" s="13"/>
      <c r="DC149" s="13"/>
      <c r="DD149" s="13"/>
      <c r="DE149" s="13"/>
      <c r="DF149" s="13"/>
      <c r="DG149" s="13"/>
      <c r="DH149" s="13"/>
      <c r="DI149" s="13"/>
      <c r="DJ149" s="13"/>
      <c r="DK149" s="13"/>
      <c r="DL149" s="13"/>
      <c r="DM149" s="13"/>
      <c r="DN149" s="13"/>
      <c r="DO149" s="13"/>
      <c r="DP149" s="13"/>
      <c r="DQ149" s="13"/>
      <c r="DR149" s="13"/>
      <c r="DS149" s="13"/>
      <c r="DT149" s="13"/>
      <c r="DU149" s="13"/>
      <c r="DV149" s="13"/>
      <c r="DW149" s="13"/>
      <c r="DX149" s="13"/>
      <c r="DY149" s="13"/>
      <c r="DZ149" s="13"/>
      <c r="EA149" s="13"/>
      <c r="EB149" s="13"/>
      <c r="EC149" s="13"/>
      <c r="ED149" s="13"/>
      <c r="EE149" s="13"/>
      <c r="EF149" s="13"/>
      <c r="EG149" s="13"/>
      <c r="EH149" s="13"/>
      <c r="EI149" s="13"/>
      <c r="EJ149" s="13"/>
      <c r="EK149" s="13"/>
      <c r="EL149" s="13"/>
      <c r="EM149" s="13"/>
      <c r="EN149" s="13"/>
      <c r="EO149" s="13"/>
      <c r="EP149" s="13"/>
      <c r="EQ149" s="13"/>
      <c r="ER149" s="13"/>
      <c r="ES149" s="13"/>
      <c r="ET149" s="13"/>
      <c r="EU149" s="13"/>
      <c r="EV149" s="13"/>
      <c r="EW149" s="13"/>
      <c r="EX149" s="13"/>
      <c r="EY149" s="13"/>
      <c r="EZ149" s="13"/>
      <c r="FA149" s="13"/>
      <c r="FB149" s="13"/>
      <c r="FC149" s="13"/>
      <c r="FD149" s="13"/>
      <c r="FE149" s="13"/>
      <c r="FF149" s="13"/>
      <c r="FG149" s="13"/>
      <c r="FH149" s="13"/>
      <c r="FI149" s="13"/>
      <c r="FJ149" s="13"/>
      <c r="FK149" s="13"/>
      <c r="FL149" s="13"/>
      <c r="FM149" s="13"/>
    </row>
    <row r="150" spans="1:169" ht="16.5">
      <c r="I150" s="114"/>
      <c r="J150" s="6"/>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c r="AY150" s="13"/>
      <c r="AZ150" s="13"/>
      <c r="BA150" s="13"/>
      <c r="BB150" s="13"/>
      <c r="BC150" s="13"/>
      <c r="BD150" s="13"/>
      <c r="BE150" s="13"/>
      <c r="BF150" s="13"/>
      <c r="BG150" s="66"/>
      <c r="BH150" s="66"/>
      <c r="BI150" s="66"/>
      <c r="BJ150" s="66"/>
      <c r="BK150" s="66"/>
      <c r="BL150" s="66"/>
      <c r="BM150" s="66"/>
      <c r="BN150" s="66"/>
      <c r="BO150" s="66"/>
      <c r="BP150" s="66"/>
      <c r="BQ150" s="66"/>
      <c r="BR150" s="66"/>
      <c r="BS150" s="66"/>
      <c r="BT150" s="13"/>
      <c r="BU150" s="13"/>
      <c r="BV150" s="13"/>
      <c r="BW150" s="13"/>
      <c r="BX150" s="13"/>
      <c r="BY150" s="13"/>
      <c r="BZ150" s="13"/>
      <c r="CA150" s="13"/>
      <c r="CB150" s="13"/>
      <c r="CC150" s="13"/>
      <c r="CD150" s="13"/>
      <c r="CE150" s="13"/>
      <c r="CF150" s="13"/>
      <c r="CG150" s="13"/>
      <c r="CH150" s="13"/>
      <c r="CI150" s="13"/>
      <c r="CJ150" s="13"/>
      <c r="CK150" s="13"/>
      <c r="CL150" s="13"/>
      <c r="CM150" s="13"/>
      <c r="CN150" s="13"/>
      <c r="CO150" s="13"/>
      <c r="CP150" s="13"/>
      <c r="CQ150" s="13"/>
      <c r="CR150" s="13"/>
      <c r="CS150" s="13"/>
      <c r="CT150" s="13"/>
      <c r="CU150" s="13"/>
      <c r="CV150" s="13"/>
      <c r="CW150" s="13"/>
      <c r="CX150" s="13"/>
      <c r="CY150" s="13"/>
      <c r="CZ150" s="13"/>
      <c r="DA150" s="13"/>
      <c r="DB150" s="13"/>
      <c r="DC150" s="13"/>
      <c r="DD150" s="13"/>
      <c r="DE150" s="13"/>
      <c r="DF150" s="13"/>
      <c r="DG150" s="13"/>
      <c r="DH150" s="13"/>
      <c r="DI150" s="13"/>
      <c r="DJ150" s="13"/>
      <c r="DK150" s="13"/>
      <c r="DL150" s="13"/>
      <c r="DM150" s="13"/>
      <c r="DN150" s="13"/>
      <c r="DO150" s="13"/>
      <c r="DP150" s="13"/>
      <c r="DQ150" s="13"/>
      <c r="DR150" s="13"/>
      <c r="DS150" s="13"/>
      <c r="DT150" s="13"/>
      <c r="DU150" s="13"/>
      <c r="DV150" s="13"/>
      <c r="DW150" s="13"/>
      <c r="DX150" s="13"/>
      <c r="DY150" s="13"/>
      <c r="DZ150" s="13"/>
      <c r="EA150" s="13"/>
      <c r="EB150" s="13"/>
      <c r="EC150" s="13"/>
      <c r="ED150" s="13"/>
      <c r="EE150" s="13"/>
      <c r="EF150" s="13"/>
      <c r="EG150" s="13"/>
      <c r="EH150" s="13"/>
      <c r="EI150" s="13"/>
      <c r="EJ150" s="13"/>
      <c r="EK150" s="13"/>
      <c r="EL150" s="13"/>
      <c r="EM150" s="13"/>
      <c r="EN150" s="13"/>
      <c r="EO150" s="13"/>
      <c r="EP150" s="13"/>
      <c r="EQ150" s="13"/>
      <c r="ER150" s="13"/>
      <c r="ES150" s="13"/>
      <c r="ET150" s="13"/>
      <c r="EU150" s="13"/>
      <c r="EV150" s="13"/>
      <c r="EW150" s="13"/>
      <c r="EX150" s="13"/>
      <c r="EY150" s="13"/>
      <c r="EZ150" s="13"/>
      <c r="FA150" s="13"/>
      <c r="FB150" s="13"/>
      <c r="FC150" s="13"/>
      <c r="FD150" s="13"/>
      <c r="FE150" s="13"/>
      <c r="FF150" s="13"/>
      <c r="FG150" s="13"/>
      <c r="FH150" s="13"/>
      <c r="FI150" s="13"/>
      <c r="FJ150" s="13"/>
      <c r="FK150" s="13"/>
      <c r="FL150" s="13"/>
      <c r="FM150" s="13"/>
    </row>
    <row r="151" spans="1:169" ht="16.5">
      <c r="I151" s="114"/>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c r="AY151" s="13"/>
      <c r="AZ151" s="13"/>
      <c r="BA151" s="13"/>
      <c r="BB151" s="13"/>
      <c r="BC151" s="13"/>
      <c r="BD151" s="13"/>
      <c r="BE151" s="13"/>
      <c r="BF151" s="13"/>
      <c r="BG151" s="66"/>
      <c r="BH151" s="66"/>
      <c r="BI151" s="66"/>
      <c r="BJ151" s="66"/>
      <c r="BK151" s="66"/>
      <c r="BL151" s="66"/>
      <c r="BM151" s="66"/>
      <c r="BN151" s="66"/>
      <c r="BO151" s="66"/>
      <c r="BP151" s="66"/>
      <c r="BQ151" s="66"/>
      <c r="BR151" s="66"/>
      <c r="BS151" s="66"/>
      <c r="BT151" s="13"/>
      <c r="BU151" s="13"/>
      <c r="BV151" s="13"/>
      <c r="BW151" s="13"/>
      <c r="BX151" s="13"/>
      <c r="BY151" s="13"/>
      <c r="BZ151" s="13"/>
      <c r="CA151" s="13"/>
      <c r="CB151" s="13"/>
      <c r="CC151" s="13"/>
      <c r="CD151" s="13"/>
      <c r="CE151" s="13"/>
      <c r="CF151" s="13"/>
      <c r="CG151" s="13"/>
      <c r="CH151" s="13"/>
      <c r="CI151" s="13"/>
      <c r="CJ151" s="13"/>
      <c r="CK151" s="13"/>
      <c r="CL151" s="13"/>
      <c r="CM151" s="13"/>
      <c r="CN151" s="13"/>
      <c r="CO151" s="13"/>
      <c r="CP151" s="13"/>
      <c r="CQ151" s="13"/>
      <c r="CR151" s="13"/>
      <c r="CS151" s="13"/>
      <c r="CT151" s="13"/>
      <c r="CU151" s="13"/>
      <c r="CV151" s="13"/>
      <c r="CW151" s="13"/>
      <c r="CX151" s="13"/>
      <c r="CY151" s="13"/>
      <c r="CZ151" s="13"/>
      <c r="DA151" s="13"/>
      <c r="DB151" s="13"/>
      <c r="DC151" s="13"/>
      <c r="DD151" s="13"/>
      <c r="DE151" s="13"/>
      <c r="DF151" s="13"/>
      <c r="DG151" s="13"/>
      <c r="DH151" s="13"/>
      <c r="DI151" s="13"/>
      <c r="DJ151" s="13"/>
      <c r="DK151" s="13"/>
      <c r="DL151" s="13"/>
      <c r="DM151" s="13"/>
      <c r="DN151" s="13"/>
      <c r="DO151" s="13"/>
      <c r="DP151" s="13"/>
      <c r="DQ151" s="13"/>
      <c r="DR151" s="13"/>
      <c r="DS151" s="13"/>
      <c r="DT151" s="13"/>
      <c r="DU151" s="13"/>
      <c r="DV151" s="13"/>
      <c r="DW151" s="13"/>
      <c r="DX151" s="13"/>
      <c r="DY151" s="13"/>
      <c r="DZ151" s="13"/>
      <c r="EA151" s="13"/>
      <c r="EB151" s="13"/>
      <c r="EC151" s="13"/>
      <c r="ED151" s="13"/>
      <c r="EE151" s="13"/>
      <c r="EF151" s="13"/>
      <c r="EG151" s="13"/>
      <c r="EH151" s="13"/>
      <c r="EI151" s="13"/>
      <c r="EJ151" s="13"/>
      <c r="EK151" s="13"/>
      <c r="EL151" s="13"/>
      <c r="EM151" s="13"/>
      <c r="EN151" s="13"/>
      <c r="EO151" s="13"/>
      <c r="EP151" s="13"/>
      <c r="EQ151" s="13"/>
      <c r="ER151" s="13"/>
      <c r="ES151" s="13"/>
      <c r="ET151" s="13"/>
      <c r="EU151" s="13"/>
      <c r="EV151" s="13"/>
      <c r="EW151" s="13"/>
      <c r="EX151" s="13"/>
      <c r="EY151" s="13"/>
      <c r="EZ151" s="13"/>
      <c r="FA151" s="13"/>
      <c r="FB151" s="13"/>
      <c r="FC151" s="13"/>
      <c r="FD151" s="13"/>
      <c r="FE151" s="13"/>
      <c r="FF151" s="13"/>
      <c r="FG151" s="13"/>
      <c r="FH151" s="13"/>
      <c r="FI151" s="13"/>
      <c r="FJ151" s="13"/>
      <c r="FK151" s="13"/>
      <c r="FL151" s="13"/>
      <c r="FM151" s="13"/>
    </row>
    <row r="152" spans="1:169" ht="16.5">
      <c r="I152" s="114"/>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c r="AY152" s="13"/>
      <c r="AZ152" s="13"/>
      <c r="BA152" s="13"/>
      <c r="BB152" s="13"/>
      <c r="BC152" s="13"/>
      <c r="BD152" s="13"/>
      <c r="BE152" s="13"/>
      <c r="BF152" s="13"/>
      <c r="BG152" s="66"/>
      <c r="BH152" s="66"/>
      <c r="BI152" s="66"/>
      <c r="BJ152" s="66"/>
      <c r="BK152" s="66"/>
      <c r="BL152" s="66"/>
      <c r="BM152" s="66"/>
      <c r="BN152" s="66"/>
      <c r="BO152" s="66"/>
      <c r="BP152" s="66"/>
      <c r="BQ152" s="66"/>
      <c r="BR152" s="66"/>
      <c r="BS152" s="66"/>
      <c r="BT152" s="13"/>
      <c r="BU152" s="13"/>
      <c r="BV152" s="13"/>
      <c r="BW152" s="13"/>
      <c r="BX152" s="13"/>
      <c r="BY152" s="13"/>
      <c r="BZ152" s="13"/>
      <c r="CA152" s="13"/>
      <c r="CB152" s="13"/>
      <c r="CC152" s="13"/>
      <c r="CD152" s="13"/>
      <c r="CE152" s="13"/>
      <c r="CF152" s="13"/>
      <c r="CG152" s="13"/>
      <c r="CH152" s="13"/>
      <c r="CI152" s="13"/>
      <c r="CJ152" s="13"/>
      <c r="CK152" s="13"/>
      <c r="CL152" s="13"/>
      <c r="CM152" s="13"/>
      <c r="CN152" s="13"/>
      <c r="CO152" s="13"/>
      <c r="CP152" s="13"/>
      <c r="CQ152" s="13"/>
      <c r="CR152" s="13"/>
      <c r="CS152" s="13"/>
      <c r="CT152" s="13"/>
      <c r="CU152" s="13"/>
      <c r="CV152" s="13"/>
      <c r="CW152" s="13"/>
      <c r="CX152" s="13"/>
      <c r="CY152" s="13"/>
      <c r="CZ152" s="13"/>
      <c r="DA152" s="13"/>
      <c r="DB152" s="13"/>
      <c r="DC152" s="13"/>
      <c r="DD152" s="13"/>
      <c r="DE152" s="13"/>
      <c r="DF152" s="13"/>
      <c r="DG152" s="13"/>
      <c r="DH152" s="13"/>
      <c r="DI152" s="13"/>
      <c r="DJ152" s="13"/>
      <c r="DK152" s="13"/>
      <c r="DL152" s="13"/>
      <c r="DM152" s="13"/>
      <c r="DN152" s="13"/>
      <c r="DO152" s="13"/>
      <c r="DP152" s="13"/>
      <c r="DQ152" s="13"/>
      <c r="DR152" s="13"/>
      <c r="DS152" s="13"/>
      <c r="DT152" s="13"/>
      <c r="DU152" s="13"/>
      <c r="DV152" s="13"/>
      <c r="DW152" s="13"/>
      <c r="DX152" s="13"/>
      <c r="DY152" s="13"/>
      <c r="DZ152" s="13"/>
      <c r="EA152" s="13"/>
      <c r="EB152" s="13"/>
      <c r="EC152" s="13"/>
      <c r="ED152" s="13"/>
      <c r="EE152" s="13"/>
      <c r="EF152" s="13"/>
      <c r="EG152" s="13"/>
      <c r="EH152" s="13"/>
      <c r="EI152" s="13"/>
      <c r="EJ152" s="13"/>
      <c r="EK152" s="13"/>
      <c r="EL152" s="13"/>
      <c r="EM152" s="13"/>
      <c r="EN152" s="13"/>
      <c r="EO152" s="13"/>
      <c r="EP152" s="13"/>
      <c r="EQ152" s="13"/>
      <c r="ER152" s="13"/>
      <c r="ES152" s="13"/>
      <c r="ET152" s="13"/>
      <c r="EU152" s="13"/>
      <c r="EV152" s="13"/>
      <c r="EW152" s="13"/>
      <c r="EX152" s="13"/>
      <c r="EY152" s="13"/>
      <c r="EZ152" s="13"/>
      <c r="FA152" s="13"/>
      <c r="FB152" s="13"/>
      <c r="FC152" s="13"/>
      <c r="FD152" s="13"/>
      <c r="FE152" s="13"/>
      <c r="FF152" s="13"/>
      <c r="FG152" s="13"/>
      <c r="FH152" s="13"/>
      <c r="FI152" s="13"/>
      <c r="FJ152" s="13"/>
      <c r="FK152" s="13"/>
      <c r="FL152" s="13"/>
      <c r="FM152" s="13"/>
    </row>
    <row r="153" spans="1:169" ht="16.5">
      <c r="I153" s="114"/>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66"/>
      <c r="BH153" s="66"/>
      <c r="BI153" s="66"/>
      <c r="BJ153" s="66"/>
      <c r="BK153" s="66"/>
      <c r="BL153" s="66"/>
      <c r="BM153" s="66"/>
      <c r="BN153" s="66"/>
      <c r="BO153" s="66"/>
      <c r="BP153" s="66"/>
      <c r="BQ153" s="66"/>
      <c r="BR153" s="66"/>
      <c r="BS153" s="66"/>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13"/>
      <c r="DB153" s="13"/>
      <c r="DC153" s="13"/>
      <c r="DD153" s="13"/>
      <c r="DE153" s="13"/>
      <c r="DF153" s="13"/>
      <c r="DG153" s="13"/>
      <c r="DH153" s="13"/>
      <c r="DI153" s="13"/>
      <c r="DJ153" s="13"/>
      <c r="DK153" s="13"/>
      <c r="DL153" s="13"/>
      <c r="DM153" s="13"/>
      <c r="DN153" s="13"/>
      <c r="DO153" s="13"/>
      <c r="DP153" s="13"/>
      <c r="DQ153" s="13"/>
      <c r="DR153" s="13"/>
      <c r="DS153" s="13"/>
      <c r="DT153" s="13"/>
      <c r="DU153" s="13"/>
      <c r="DV153" s="13"/>
      <c r="DW153" s="13"/>
      <c r="DX153" s="13"/>
      <c r="DY153" s="13"/>
      <c r="DZ153" s="13"/>
      <c r="EA153" s="13"/>
      <c r="EB153" s="13"/>
      <c r="EC153" s="13"/>
      <c r="ED153" s="13"/>
      <c r="EE153" s="13"/>
      <c r="EF153" s="13"/>
      <c r="EG153" s="13"/>
      <c r="EH153" s="13"/>
      <c r="EI153" s="13"/>
      <c r="EJ153" s="13"/>
      <c r="EK153" s="13"/>
      <c r="EL153" s="13"/>
      <c r="EM153" s="13"/>
      <c r="EN153" s="13"/>
      <c r="EO153" s="13"/>
      <c r="EP153" s="13"/>
      <c r="EQ153" s="13"/>
      <c r="ER153" s="13"/>
      <c r="ES153" s="13"/>
      <c r="ET153" s="13"/>
      <c r="EU153" s="13"/>
      <c r="EV153" s="13"/>
      <c r="EW153" s="13"/>
      <c r="EX153" s="13"/>
      <c r="EY153" s="13"/>
      <c r="EZ153" s="13"/>
      <c r="FA153" s="13"/>
      <c r="FB153" s="13"/>
      <c r="FC153" s="13"/>
      <c r="FD153" s="13"/>
      <c r="FE153" s="13"/>
      <c r="FF153" s="13"/>
      <c r="FG153" s="13"/>
      <c r="FH153" s="13"/>
      <c r="FI153" s="13"/>
      <c r="FJ153" s="13"/>
      <c r="FK153" s="13"/>
      <c r="FL153" s="13"/>
      <c r="FM153" s="13"/>
    </row>
    <row r="154" spans="1:169" ht="16.5">
      <c r="I154" s="114"/>
      <c r="J154" s="6"/>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66"/>
      <c r="BH154" s="66"/>
      <c r="BI154" s="66"/>
      <c r="BJ154" s="66"/>
      <c r="BK154" s="66"/>
      <c r="BL154" s="66"/>
      <c r="BM154" s="66"/>
      <c r="BN154" s="66"/>
      <c r="BO154" s="66"/>
      <c r="BP154" s="66"/>
      <c r="BQ154" s="66"/>
      <c r="BR154" s="66"/>
      <c r="BS154" s="66"/>
      <c r="BT154" s="13"/>
      <c r="BU154" s="13"/>
      <c r="BV154" s="13"/>
      <c r="BW154" s="13"/>
      <c r="BX154" s="13"/>
      <c r="BY154" s="13"/>
      <c r="BZ154" s="13"/>
      <c r="CA154" s="13"/>
      <c r="CB154" s="13"/>
      <c r="CC154" s="13"/>
      <c r="CD154" s="13"/>
      <c r="CE154" s="13"/>
      <c r="CF154" s="13"/>
      <c r="CG154" s="13"/>
      <c r="CH154" s="13"/>
      <c r="CI154" s="13"/>
      <c r="CJ154" s="13"/>
      <c r="CK154" s="13"/>
      <c r="CL154" s="13"/>
      <c r="CM154" s="13"/>
      <c r="CN154" s="13"/>
      <c r="CO154" s="13"/>
      <c r="CP154" s="13"/>
      <c r="CQ154" s="13"/>
      <c r="CR154" s="13"/>
      <c r="CS154" s="13"/>
      <c r="CT154" s="13"/>
      <c r="CU154" s="13"/>
      <c r="CV154" s="13"/>
      <c r="CW154" s="13"/>
      <c r="CX154" s="13"/>
      <c r="CY154" s="13"/>
      <c r="CZ154" s="13"/>
      <c r="DA154" s="13"/>
      <c r="DB154" s="13"/>
      <c r="DC154" s="13"/>
      <c r="DD154" s="13"/>
      <c r="DE154" s="13"/>
      <c r="DF154" s="13"/>
      <c r="DG154" s="13"/>
      <c r="DH154" s="13"/>
      <c r="DI154" s="13"/>
      <c r="DJ154" s="13"/>
      <c r="DK154" s="13"/>
      <c r="DL154" s="13"/>
      <c r="DM154" s="13"/>
      <c r="DN154" s="13"/>
      <c r="DO154" s="13"/>
      <c r="DP154" s="13"/>
      <c r="DQ154" s="13"/>
      <c r="DR154" s="13"/>
      <c r="DS154" s="13"/>
      <c r="DT154" s="13"/>
      <c r="DU154" s="13"/>
      <c r="DV154" s="13"/>
      <c r="DW154" s="13"/>
      <c r="DX154" s="13"/>
      <c r="DY154" s="13"/>
      <c r="DZ154" s="13"/>
      <c r="EA154" s="13"/>
      <c r="EB154" s="13"/>
      <c r="EC154" s="13"/>
      <c r="ED154" s="13"/>
      <c r="EE154" s="13"/>
      <c r="EF154" s="13"/>
      <c r="EG154" s="13"/>
      <c r="EH154" s="13"/>
      <c r="EI154" s="13"/>
      <c r="EJ154" s="13"/>
      <c r="EK154" s="13"/>
      <c r="EL154" s="13"/>
      <c r="EM154" s="13"/>
      <c r="EN154" s="13"/>
      <c r="EO154" s="13"/>
      <c r="EP154" s="13"/>
      <c r="EQ154" s="13"/>
      <c r="ER154" s="13"/>
      <c r="ES154" s="13"/>
      <c r="ET154" s="13"/>
      <c r="EU154" s="13"/>
      <c r="EV154" s="13"/>
      <c r="EW154" s="13"/>
      <c r="EX154" s="13"/>
      <c r="EY154" s="13"/>
      <c r="EZ154" s="13"/>
      <c r="FA154" s="13"/>
      <c r="FB154" s="13"/>
      <c r="FC154" s="13"/>
      <c r="FD154" s="13"/>
      <c r="FE154" s="13"/>
      <c r="FF154" s="13"/>
      <c r="FG154" s="13"/>
      <c r="FH154" s="13"/>
      <c r="FI154" s="13"/>
      <c r="FJ154" s="13"/>
      <c r="FK154" s="13"/>
      <c r="FL154" s="13"/>
      <c r="FM154" s="13"/>
    </row>
    <row r="155" spans="1:169" ht="16.5">
      <c r="A155"/>
      <c r="B155"/>
      <c r="C155"/>
      <c r="D155"/>
      <c r="E155"/>
      <c r="F155"/>
      <c r="G155"/>
      <c r="H155"/>
      <c r="I155" s="114"/>
      <c r="J155" s="6"/>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c r="AY155" s="13"/>
      <c r="AZ155" s="13"/>
      <c r="BA155" s="13"/>
      <c r="BB155" s="13"/>
      <c r="BC155" s="13"/>
      <c r="BD155" s="13"/>
      <c r="BE155" s="13"/>
      <c r="BF155" s="13"/>
      <c r="BG155" s="66"/>
      <c r="BH155" s="66"/>
      <c r="BI155" s="66"/>
      <c r="BJ155" s="66"/>
      <c r="BK155" s="66"/>
      <c r="BL155" s="66"/>
      <c r="BM155" s="66"/>
      <c r="BN155" s="66"/>
      <c r="BO155" s="66"/>
      <c r="BP155" s="66"/>
      <c r="BQ155" s="66"/>
      <c r="BR155" s="66"/>
      <c r="BS155" s="66"/>
      <c r="BT155" s="13"/>
      <c r="BU155" s="13"/>
      <c r="BV155" s="13"/>
      <c r="BW155" s="13"/>
      <c r="BX155" s="13"/>
      <c r="BY155" s="13"/>
      <c r="BZ155" s="13"/>
      <c r="CA155" s="13"/>
      <c r="CB155" s="13"/>
      <c r="CC155" s="13"/>
      <c r="CD155" s="13"/>
      <c r="CE155" s="13"/>
      <c r="CF155" s="13"/>
      <c r="CG155" s="13"/>
      <c r="CH155" s="13"/>
      <c r="CI155" s="13"/>
      <c r="CJ155" s="13"/>
      <c r="CK155" s="13"/>
      <c r="CL155" s="13"/>
      <c r="CM155" s="13"/>
      <c r="CN155" s="13"/>
      <c r="CO155" s="13"/>
      <c r="CP155" s="13"/>
      <c r="CQ155" s="13"/>
      <c r="CR155" s="13"/>
      <c r="CS155" s="13"/>
      <c r="CT155" s="13"/>
      <c r="CU155" s="13"/>
      <c r="CV155" s="13"/>
      <c r="CW155" s="13"/>
      <c r="CX155" s="13"/>
      <c r="CY155" s="13"/>
      <c r="CZ155" s="13"/>
      <c r="DA155" s="13"/>
      <c r="DB155" s="13"/>
      <c r="DC155" s="13"/>
      <c r="DD155" s="13"/>
      <c r="DE155" s="13"/>
      <c r="DF155" s="13"/>
      <c r="DG155" s="13"/>
      <c r="DH155" s="13"/>
      <c r="DI155" s="13"/>
      <c r="DJ155" s="13"/>
      <c r="DK155" s="13"/>
      <c r="DL155" s="13"/>
      <c r="DM155" s="13"/>
      <c r="DN155" s="13"/>
      <c r="DO155" s="13"/>
      <c r="DP155" s="13"/>
      <c r="DQ155" s="13"/>
      <c r="DR155" s="13"/>
      <c r="DS155" s="13"/>
      <c r="DT155" s="13"/>
      <c r="DU155" s="13"/>
      <c r="DV155" s="13"/>
      <c r="DW155" s="13"/>
      <c r="DX155" s="13"/>
      <c r="DY155" s="13"/>
      <c r="DZ155" s="13"/>
      <c r="EA155" s="13"/>
      <c r="EB155" s="13"/>
      <c r="EC155" s="13"/>
      <c r="ED155" s="13"/>
      <c r="EE155" s="13"/>
      <c r="EF155" s="13"/>
      <c r="EG155" s="13"/>
      <c r="EH155" s="13"/>
      <c r="EI155" s="13"/>
      <c r="EJ155" s="13"/>
      <c r="EK155" s="13"/>
      <c r="EL155" s="13"/>
      <c r="EM155" s="13"/>
      <c r="EN155" s="13"/>
      <c r="EO155" s="13"/>
      <c r="EP155" s="13"/>
      <c r="EQ155" s="13"/>
      <c r="ER155" s="13"/>
      <c r="ES155" s="13"/>
      <c r="ET155" s="13"/>
      <c r="EU155" s="13"/>
      <c r="EV155" s="13"/>
      <c r="EW155" s="13"/>
      <c r="EX155" s="13"/>
      <c r="EY155" s="13"/>
      <c r="EZ155" s="13"/>
      <c r="FA155" s="13"/>
      <c r="FB155" s="13"/>
      <c r="FC155" s="13"/>
      <c r="FD155" s="13"/>
      <c r="FE155" s="13"/>
      <c r="FF155" s="13"/>
      <c r="FG155" s="13"/>
      <c r="FH155" s="13"/>
      <c r="FI155" s="13"/>
      <c r="FJ155" s="13"/>
      <c r="FK155" s="13"/>
      <c r="FL155" s="13"/>
      <c r="FM155" s="13"/>
    </row>
    <row r="156" spans="1:169" ht="16.5">
      <c r="A156"/>
      <c r="B156"/>
      <c r="C156"/>
      <c r="D156"/>
      <c r="E156"/>
      <c r="F156"/>
      <c r="G156"/>
      <c r="H156"/>
      <c r="I156" s="114"/>
      <c r="J156" s="6"/>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c r="AY156" s="13"/>
      <c r="AZ156" s="13"/>
      <c r="BA156" s="13"/>
      <c r="BB156" s="13"/>
      <c r="BC156" s="13"/>
      <c r="BD156" s="13"/>
      <c r="BE156" s="13"/>
      <c r="BF156" s="13"/>
      <c r="BG156" s="66"/>
      <c r="BH156" s="66"/>
      <c r="BI156" s="66"/>
      <c r="BJ156" s="66"/>
      <c r="BK156" s="66"/>
      <c r="BL156" s="66"/>
      <c r="BM156" s="66"/>
      <c r="BN156" s="66"/>
      <c r="BO156" s="66"/>
      <c r="BP156" s="66"/>
      <c r="BQ156" s="66"/>
      <c r="BR156" s="66"/>
      <c r="BS156" s="66"/>
      <c r="BT156" s="13"/>
      <c r="BU156" s="13"/>
      <c r="BV156" s="13"/>
      <c r="BW156" s="13"/>
      <c r="BX156" s="13"/>
      <c r="BY156" s="13"/>
      <c r="BZ156" s="13"/>
      <c r="CA156" s="13"/>
      <c r="CB156" s="13"/>
      <c r="CC156" s="13"/>
      <c r="CD156" s="13"/>
      <c r="CE156" s="13"/>
      <c r="CF156" s="13"/>
      <c r="CG156" s="13"/>
      <c r="CH156" s="13"/>
      <c r="CI156" s="13"/>
      <c r="CJ156" s="13"/>
      <c r="CK156" s="13"/>
      <c r="CL156" s="13"/>
      <c r="CM156" s="13"/>
      <c r="CN156" s="13"/>
      <c r="CO156" s="13"/>
      <c r="CP156" s="13"/>
      <c r="CQ156" s="13"/>
      <c r="CR156" s="13"/>
      <c r="CS156" s="13"/>
      <c r="CT156" s="13"/>
      <c r="CU156" s="13"/>
      <c r="CV156" s="13"/>
      <c r="CW156" s="13"/>
      <c r="CX156" s="13"/>
      <c r="CY156" s="13"/>
      <c r="CZ156" s="13"/>
      <c r="DA156" s="13"/>
      <c r="DB156" s="13"/>
      <c r="DC156" s="13"/>
      <c r="DD156" s="13"/>
      <c r="DE156" s="13"/>
      <c r="DF156" s="13"/>
      <c r="DG156" s="13"/>
      <c r="DH156" s="13"/>
      <c r="DI156" s="13"/>
      <c r="DJ156" s="13"/>
      <c r="DK156" s="13"/>
      <c r="DL156" s="13"/>
      <c r="DM156" s="13"/>
      <c r="DN156" s="13"/>
      <c r="DO156" s="13"/>
      <c r="DP156" s="13"/>
      <c r="DQ156" s="13"/>
      <c r="DR156" s="13"/>
      <c r="DS156" s="13"/>
      <c r="DT156" s="13"/>
      <c r="DU156" s="13"/>
      <c r="DV156" s="13"/>
      <c r="DW156" s="13"/>
      <c r="DX156" s="13"/>
      <c r="DY156" s="13"/>
      <c r="DZ156" s="13"/>
      <c r="EA156" s="13"/>
      <c r="EB156" s="13"/>
      <c r="EC156" s="13"/>
      <c r="ED156" s="13"/>
      <c r="EE156" s="13"/>
      <c r="EF156" s="13"/>
      <c r="EG156" s="13"/>
      <c r="EH156" s="13"/>
      <c r="EI156" s="13"/>
      <c r="EJ156" s="13"/>
      <c r="EK156" s="13"/>
      <c r="EL156" s="13"/>
      <c r="EM156" s="13"/>
      <c r="EN156" s="13"/>
      <c r="EO156" s="13"/>
      <c r="EP156" s="13"/>
      <c r="EQ156" s="13"/>
      <c r="ER156" s="13"/>
      <c r="ES156" s="13"/>
      <c r="ET156" s="13"/>
      <c r="EU156" s="13"/>
      <c r="EV156" s="13"/>
      <c r="EW156" s="13"/>
      <c r="EX156" s="13"/>
      <c r="EY156" s="13"/>
      <c r="EZ156" s="13"/>
      <c r="FA156" s="13"/>
      <c r="FB156" s="13"/>
      <c r="FC156" s="13"/>
      <c r="FD156" s="13"/>
      <c r="FE156" s="13"/>
      <c r="FF156" s="13"/>
      <c r="FG156" s="13"/>
      <c r="FH156" s="13"/>
      <c r="FI156" s="13"/>
      <c r="FJ156" s="13"/>
      <c r="FK156" s="13"/>
      <c r="FL156" s="13"/>
      <c r="FM156" s="13"/>
    </row>
    <row r="157" spans="1:169" ht="16.5">
      <c r="A157"/>
      <c r="B157"/>
      <c r="C157"/>
      <c r="D157"/>
      <c r="E157"/>
      <c r="F157"/>
      <c r="G157"/>
      <c r="H157"/>
      <c r="I157" s="114"/>
      <c r="J157" s="6"/>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c r="AY157" s="13"/>
      <c r="AZ157" s="13"/>
      <c r="BA157" s="13"/>
      <c r="BB157" s="13"/>
      <c r="BC157" s="13"/>
      <c r="BD157" s="13"/>
      <c r="BE157" s="13"/>
      <c r="BF157" s="13"/>
      <c r="BG157" s="66"/>
      <c r="BH157" s="66"/>
      <c r="BI157" s="66"/>
      <c r="BJ157" s="66"/>
      <c r="BK157" s="66"/>
      <c r="BL157" s="66"/>
      <c r="BM157" s="66"/>
      <c r="BN157" s="66"/>
      <c r="BO157" s="66"/>
      <c r="BP157" s="66"/>
      <c r="BQ157" s="66"/>
      <c r="BR157" s="66"/>
      <c r="BS157" s="66"/>
      <c r="BT157" s="13"/>
      <c r="BU157" s="13"/>
      <c r="BV157" s="13"/>
      <c r="BW157" s="13"/>
      <c r="BX157" s="13"/>
      <c r="BY157" s="13"/>
      <c r="BZ157" s="13"/>
      <c r="CA157" s="13"/>
      <c r="CB157" s="13"/>
      <c r="CC157" s="13"/>
      <c r="CD157" s="13"/>
      <c r="CE157" s="13"/>
      <c r="CF157" s="13"/>
      <c r="CG157" s="13"/>
      <c r="CH157" s="13"/>
      <c r="CI157" s="13"/>
      <c r="CJ157" s="13"/>
      <c r="CK157" s="13"/>
      <c r="CL157" s="13"/>
      <c r="CM157" s="13"/>
      <c r="CN157" s="13"/>
      <c r="CO157" s="13"/>
      <c r="CP157" s="13"/>
      <c r="CQ157" s="13"/>
      <c r="CR157" s="13"/>
      <c r="CS157" s="13"/>
      <c r="CT157" s="13"/>
      <c r="CU157" s="13"/>
      <c r="CV157" s="13"/>
      <c r="CW157" s="13"/>
      <c r="CX157" s="13"/>
      <c r="CY157" s="13"/>
      <c r="CZ157" s="13"/>
      <c r="DA157" s="13"/>
      <c r="DB157" s="13"/>
      <c r="DC157" s="13"/>
      <c r="DD157" s="13"/>
      <c r="DE157" s="13"/>
      <c r="DF157" s="13"/>
      <c r="DG157" s="13"/>
      <c r="DH157" s="13"/>
      <c r="DI157" s="13"/>
      <c r="DJ157" s="13"/>
      <c r="DK157" s="13"/>
      <c r="DL157" s="13"/>
      <c r="DM157" s="13"/>
      <c r="DN157" s="13"/>
      <c r="DO157" s="13"/>
      <c r="DP157" s="13"/>
      <c r="DQ157" s="13"/>
      <c r="DR157" s="13"/>
      <c r="DS157" s="13"/>
      <c r="DT157" s="13"/>
      <c r="DU157" s="13"/>
      <c r="DV157" s="13"/>
      <c r="DW157" s="13"/>
      <c r="DX157" s="13"/>
      <c r="DY157" s="13"/>
      <c r="DZ157" s="13"/>
      <c r="EA157" s="13"/>
      <c r="EB157" s="13"/>
      <c r="EC157" s="13"/>
      <c r="ED157" s="13"/>
      <c r="EE157" s="13"/>
      <c r="EF157" s="13"/>
      <c r="EG157" s="13"/>
      <c r="EH157" s="13"/>
      <c r="EI157" s="13"/>
      <c r="EJ157" s="13"/>
      <c r="EK157" s="13"/>
      <c r="EL157" s="13"/>
      <c r="EM157" s="13"/>
      <c r="EN157" s="13"/>
      <c r="EO157" s="13"/>
      <c r="EP157" s="13"/>
      <c r="EQ157" s="13"/>
      <c r="ER157" s="13"/>
      <c r="ES157" s="13"/>
      <c r="ET157" s="13"/>
      <c r="EU157" s="13"/>
      <c r="EV157" s="13"/>
      <c r="EW157" s="13"/>
      <c r="EX157" s="13"/>
      <c r="EY157" s="13"/>
      <c r="EZ157" s="13"/>
      <c r="FA157" s="13"/>
      <c r="FB157" s="13"/>
      <c r="FC157" s="13"/>
      <c r="FD157" s="13"/>
      <c r="FE157" s="13"/>
      <c r="FF157" s="13"/>
      <c r="FG157" s="13"/>
      <c r="FH157" s="13"/>
      <c r="FI157" s="13"/>
      <c r="FJ157" s="13"/>
      <c r="FK157" s="13"/>
      <c r="FL157" s="13"/>
      <c r="FM157" s="13"/>
    </row>
    <row r="158" spans="1:169" ht="16.5">
      <c r="A158"/>
      <c r="B158"/>
      <c r="C158"/>
      <c r="D158"/>
      <c r="E158"/>
      <c r="F158"/>
      <c r="G158"/>
      <c r="H158"/>
      <c r="I158" s="114"/>
      <c r="J158" s="6"/>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c r="AY158" s="13"/>
      <c r="AZ158" s="13"/>
      <c r="BA158" s="13"/>
      <c r="BB158" s="13"/>
      <c r="BC158" s="13"/>
      <c r="BD158" s="13"/>
      <c r="BE158" s="13"/>
      <c r="BF158" s="13"/>
      <c r="BG158" s="66"/>
      <c r="BH158" s="66"/>
      <c r="BI158" s="66"/>
      <c r="BJ158" s="66"/>
      <c r="BK158" s="66"/>
      <c r="BL158" s="66"/>
      <c r="BM158" s="66"/>
      <c r="BN158" s="66"/>
      <c r="BO158" s="66"/>
      <c r="BP158" s="66"/>
      <c r="BQ158" s="66"/>
      <c r="BR158" s="66"/>
      <c r="BS158" s="66"/>
      <c r="BT158" s="13"/>
      <c r="BU158" s="13"/>
      <c r="BV158" s="13"/>
      <c r="BW158" s="13"/>
      <c r="BX158" s="13"/>
      <c r="BY158" s="13"/>
      <c r="BZ158" s="13"/>
      <c r="CA158" s="13"/>
      <c r="CB158" s="13"/>
      <c r="CC158" s="13"/>
      <c r="CD158" s="13"/>
      <c r="CE158" s="13"/>
      <c r="CF158" s="13"/>
      <c r="CG158" s="13"/>
      <c r="CH158" s="13"/>
      <c r="CI158" s="13"/>
      <c r="CJ158" s="13"/>
      <c r="CK158" s="13"/>
      <c r="CL158" s="13"/>
      <c r="CM158" s="13"/>
      <c r="CN158" s="13"/>
      <c r="CO158" s="13"/>
      <c r="CP158" s="13"/>
      <c r="CQ158" s="13"/>
      <c r="CR158" s="13"/>
      <c r="CS158" s="13"/>
      <c r="CT158" s="13"/>
      <c r="CU158" s="13"/>
      <c r="CV158" s="13"/>
      <c r="CW158" s="13"/>
      <c r="CX158" s="13"/>
      <c r="CY158" s="13"/>
      <c r="CZ158" s="13"/>
      <c r="DA158" s="13"/>
      <c r="DB158" s="13"/>
      <c r="DC158" s="13"/>
      <c r="DD158" s="13"/>
      <c r="DE158" s="13"/>
      <c r="DF158" s="13"/>
      <c r="DG158" s="13"/>
      <c r="DH158" s="13"/>
      <c r="DI158" s="13"/>
      <c r="DJ158" s="13"/>
      <c r="DK158" s="13"/>
      <c r="DL158" s="13"/>
      <c r="DM158" s="13"/>
      <c r="DN158" s="13"/>
      <c r="DO158" s="13"/>
      <c r="DP158" s="13"/>
      <c r="DQ158" s="13"/>
      <c r="DR158" s="13"/>
      <c r="DS158" s="13"/>
      <c r="DT158" s="13"/>
      <c r="DU158" s="13"/>
      <c r="DV158" s="13"/>
      <c r="DW158" s="13"/>
      <c r="DX158" s="13"/>
      <c r="DY158" s="13"/>
      <c r="DZ158" s="13"/>
      <c r="EA158" s="13"/>
      <c r="EB158" s="13"/>
      <c r="EC158" s="13"/>
      <c r="ED158" s="13"/>
      <c r="EE158" s="13"/>
      <c r="EF158" s="13"/>
      <c r="EG158" s="13"/>
      <c r="EH158" s="13"/>
      <c r="EI158" s="13"/>
      <c r="EJ158" s="13"/>
      <c r="EK158" s="13"/>
      <c r="EL158" s="13"/>
      <c r="EM158" s="13"/>
      <c r="EN158" s="13"/>
      <c r="EO158" s="13"/>
      <c r="EP158" s="13"/>
      <c r="EQ158" s="13"/>
      <c r="ER158" s="13"/>
      <c r="ES158" s="13"/>
      <c r="ET158" s="13"/>
      <c r="EU158" s="13"/>
      <c r="EV158" s="13"/>
      <c r="EW158" s="13"/>
      <c r="EX158" s="13"/>
      <c r="EY158" s="13"/>
      <c r="EZ158" s="13"/>
      <c r="FA158" s="13"/>
      <c r="FB158" s="13"/>
      <c r="FC158" s="13"/>
      <c r="FD158" s="13"/>
      <c r="FE158" s="13"/>
      <c r="FF158" s="13"/>
      <c r="FG158" s="13"/>
      <c r="FH158" s="13"/>
      <c r="FI158" s="13"/>
      <c r="FJ158" s="13"/>
      <c r="FK158" s="13"/>
      <c r="FL158" s="13"/>
      <c r="FM158" s="13"/>
    </row>
    <row r="159" spans="1:169" ht="14.25">
      <c r="I159" s="104"/>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c r="AY159" s="13"/>
      <c r="AZ159" s="13"/>
      <c r="BA159" s="13"/>
      <c r="BB159" s="13"/>
      <c r="BC159" s="13"/>
      <c r="BD159" s="13"/>
      <c r="BE159" s="13"/>
      <c r="BF159" s="13"/>
      <c r="BG159" s="66"/>
      <c r="BH159" s="66"/>
      <c r="BI159" s="66"/>
      <c r="BJ159" s="66"/>
      <c r="BK159" s="66"/>
      <c r="BL159" s="66"/>
      <c r="BM159" s="66"/>
      <c r="BN159" s="66"/>
      <c r="BO159" s="66"/>
      <c r="BP159" s="66"/>
      <c r="BQ159" s="66"/>
      <c r="BR159" s="66"/>
      <c r="BS159" s="66"/>
      <c r="BT159" s="13"/>
      <c r="BU159" s="13"/>
      <c r="BV159" s="13"/>
      <c r="BW159" s="13"/>
      <c r="BX159" s="13"/>
      <c r="BY159" s="13"/>
      <c r="BZ159" s="13"/>
      <c r="CA159" s="13"/>
      <c r="CB159" s="13"/>
      <c r="CC159" s="13"/>
      <c r="CD159" s="13"/>
      <c r="CE159" s="13"/>
      <c r="CF159" s="13"/>
      <c r="CG159" s="13"/>
      <c r="CH159" s="13"/>
      <c r="CI159" s="13"/>
      <c r="CJ159" s="13"/>
      <c r="CK159" s="13"/>
      <c r="CL159" s="13"/>
      <c r="CM159" s="13"/>
      <c r="CN159" s="13"/>
      <c r="CO159" s="13"/>
      <c r="CP159" s="13"/>
      <c r="CQ159" s="13"/>
      <c r="CR159" s="13"/>
      <c r="CS159" s="13"/>
      <c r="CT159" s="13"/>
      <c r="CU159" s="13"/>
      <c r="CV159" s="13"/>
      <c r="CW159" s="13"/>
      <c r="CX159" s="13"/>
      <c r="CY159" s="13"/>
      <c r="CZ159" s="13"/>
      <c r="DA159" s="13"/>
      <c r="DB159" s="13"/>
      <c r="DC159" s="13"/>
      <c r="DD159" s="13"/>
      <c r="DE159" s="13"/>
      <c r="DF159" s="13"/>
      <c r="DG159" s="13"/>
      <c r="DH159" s="13"/>
      <c r="DI159" s="13"/>
      <c r="DJ159" s="13"/>
      <c r="DK159" s="13"/>
      <c r="DL159" s="13"/>
      <c r="DM159" s="13"/>
      <c r="DN159" s="13"/>
      <c r="DO159" s="13"/>
      <c r="DP159" s="13"/>
      <c r="DQ159" s="13"/>
      <c r="DR159" s="13"/>
      <c r="DS159" s="13"/>
      <c r="DT159" s="13"/>
      <c r="DU159" s="13"/>
      <c r="DV159" s="13"/>
      <c r="DW159" s="13"/>
      <c r="DX159" s="13"/>
      <c r="DY159" s="13"/>
      <c r="DZ159" s="13"/>
      <c r="EA159" s="13"/>
      <c r="EB159" s="13"/>
      <c r="EC159" s="13"/>
      <c r="ED159" s="13"/>
      <c r="EE159" s="13"/>
      <c r="EF159" s="13"/>
      <c r="EG159" s="13"/>
      <c r="EH159" s="13"/>
      <c r="EI159" s="13"/>
      <c r="EJ159" s="13"/>
      <c r="EK159" s="13"/>
      <c r="EL159" s="13"/>
      <c r="EM159" s="13"/>
      <c r="EN159" s="13"/>
      <c r="EO159" s="13"/>
      <c r="EP159" s="13"/>
      <c r="EQ159" s="13"/>
      <c r="ER159" s="13"/>
      <c r="ES159" s="13"/>
      <c r="ET159" s="13"/>
      <c r="EU159" s="13"/>
      <c r="EV159" s="13"/>
      <c r="EW159" s="13"/>
      <c r="EX159" s="13"/>
      <c r="EY159" s="13"/>
      <c r="EZ159" s="13"/>
      <c r="FA159" s="13"/>
      <c r="FB159" s="13"/>
      <c r="FC159" s="13"/>
      <c r="FD159" s="13"/>
      <c r="FE159" s="13"/>
      <c r="FF159" s="13"/>
      <c r="FG159" s="13"/>
      <c r="FH159" s="13"/>
      <c r="FI159" s="13"/>
      <c r="FJ159" s="13"/>
      <c r="FK159" s="13"/>
      <c r="FL159" s="13"/>
      <c r="FM159" s="13"/>
    </row>
    <row r="160" spans="1:169" ht="14.25">
      <c r="I160" s="104"/>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c r="AY160" s="13"/>
      <c r="AZ160" s="13"/>
      <c r="BA160" s="13"/>
      <c r="BB160" s="13"/>
      <c r="BC160" s="13"/>
      <c r="BD160" s="13"/>
      <c r="BE160" s="13"/>
      <c r="BF160" s="13"/>
      <c r="BG160" s="66"/>
      <c r="BH160" s="66"/>
      <c r="BI160" s="66"/>
      <c r="BJ160" s="66"/>
      <c r="BK160" s="66"/>
      <c r="BL160" s="66"/>
      <c r="BM160" s="66"/>
      <c r="BN160" s="66"/>
      <c r="BO160" s="66"/>
      <c r="BP160" s="66"/>
      <c r="BQ160" s="66"/>
      <c r="BR160" s="66"/>
      <c r="BS160" s="66"/>
      <c r="BT160" s="13"/>
      <c r="BU160" s="13"/>
      <c r="BV160" s="13"/>
      <c r="BW160" s="13"/>
      <c r="BX160" s="13"/>
      <c r="BY160" s="13"/>
      <c r="BZ160" s="13"/>
      <c r="CA160" s="13"/>
      <c r="CB160" s="13"/>
      <c r="CC160" s="13"/>
      <c r="CD160" s="13"/>
      <c r="CE160" s="13"/>
      <c r="CF160" s="13"/>
      <c r="CG160" s="13"/>
      <c r="CH160" s="13"/>
      <c r="CI160" s="13"/>
      <c r="CJ160" s="13"/>
      <c r="CK160" s="13"/>
      <c r="CL160" s="13"/>
      <c r="CM160" s="13"/>
      <c r="CN160" s="13"/>
      <c r="CO160" s="13"/>
      <c r="CP160" s="13"/>
      <c r="CQ160" s="13"/>
      <c r="CR160" s="13"/>
      <c r="CS160" s="13"/>
      <c r="CT160" s="13"/>
      <c r="CU160" s="13"/>
      <c r="CV160" s="13"/>
      <c r="CW160" s="13"/>
      <c r="CX160" s="13"/>
      <c r="CY160" s="13"/>
      <c r="CZ160" s="13"/>
      <c r="DA160" s="13"/>
      <c r="DB160" s="13"/>
      <c r="DC160" s="13"/>
      <c r="DD160" s="13"/>
      <c r="DE160" s="13"/>
      <c r="DF160" s="13"/>
      <c r="DG160" s="13"/>
      <c r="DH160" s="13"/>
      <c r="DI160" s="13"/>
      <c r="DJ160" s="13"/>
      <c r="DK160" s="13"/>
      <c r="DL160" s="13"/>
      <c r="DM160" s="13"/>
      <c r="DN160" s="13"/>
      <c r="DO160" s="13"/>
      <c r="DP160" s="13"/>
      <c r="DQ160" s="13"/>
      <c r="DR160" s="13"/>
      <c r="DS160" s="13"/>
      <c r="DT160" s="13"/>
      <c r="DU160" s="13"/>
      <c r="DV160" s="13"/>
      <c r="DW160" s="13"/>
      <c r="DX160" s="13"/>
      <c r="DY160" s="13"/>
      <c r="DZ160" s="13"/>
      <c r="EA160" s="13"/>
      <c r="EB160" s="13"/>
      <c r="EC160" s="13"/>
      <c r="ED160" s="13"/>
      <c r="EE160" s="13"/>
      <c r="EF160" s="13"/>
      <c r="EG160" s="13"/>
      <c r="EH160" s="13"/>
      <c r="EI160" s="13"/>
      <c r="EJ160" s="13"/>
      <c r="EK160" s="13"/>
      <c r="EL160" s="13"/>
      <c r="EM160" s="13"/>
      <c r="EN160" s="13"/>
      <c r="EO160" s="13"/>
      <c r="EP160" s="13"/>
      <c r="EQ160" s="13"/>
      <c r="ER160" s="13"/>
      <c r="ES160" s="13"/>
      <c r="ET160" s="13"/>
      <c r="EU160" s="13"/>
      <c r="EV160" s="13"/>
      <c r="EW160" s="13"/>
      <c r="EX160" s="13"/>
      <c r="EY160" s="13"/>
      <c r="EZ160" s="13"/>
      <c r="FA160" s="13"/>
      <c r="FB160" s="13"/>
      <c r="FC160" s="13"/>
      <c r="FD160" s="13"/>
      <c r="FE160" s="13"/>
      <c r="FF160" s="13"/>
      <c r="FG160" s="13"/>
      <c r="FH160" s="13"/>
      <c r="FI160" s="13"/>
      <c r="FJ160" s="13"/>
      <c r="FK160" s="13"/>
      <c r="FL160" s="13"/>
      <c r="FM160" s="13"/>
    </row>
    <row r="161" spans="9:169" ht="14.25">
      <c r="I161" s="104"/>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c r="AY161" s="13"/>
      <c r="AZ161" s="13"/>
      <c r="BA161" s="13"/>
      <c r="BB161" s="13"/>
      <c r="BC161" s="13"/>
      <c r="BD161" s="13"/>
      <c r="BE161" s="13"/>
      <c r="BF161" s="13"/>
      <c r="BG161" s="66"/>
      <c r="BH161" s="66"/>
      <c r="BI161" s="66"/>
      <c r="BJ161" s="66"/>
      <c r="BK161" s="66"/>
      <c r="BL161" s="66"/>
      <c r="BM161" s="66"/>
      <c r="BN161" s="66"/>
      <c r="BO161" s="66"/>
      <c r="BP161" s="66"/>
      <c r="BQ161" s="66"/>
      <c r="BR161" s="66"/>
      <c r="BS161" s="66"/>
      <c r="BT161" s="13"/>
      <c r="BU161" s="13"/>
      <c r="BV161" s="13"/>
      <c r="BW161" s="13"/>
      <c r="BX161" s="13"/>
      <c r="BY161" s="13"/>
      <c r="BZ161" s="13"/>
      <c r="CA161" s="13"/>
      <c r="CB161" s="13"/>
      <c r="CC161" s="13"/>
      <c r="CD161" s="13"/>
      <c r="CE161" s="13"/>
      <c r="CF161" s="13"/>
      <c r="CG161" s="13"/>
      <c r="CH161" s="13"/>
      <c r="CI161" s="13"/>
      <c r="CJ161" s="13"/>
      <c r="CK161" s="13"/>
      <c r="CL161" s="13"/>
      <c r="CM161" s="13"/>
      <c r="CN161" s="13"/>
      <c r="CO161" s="13"/>
      <c r="CP161" s="13"/>
      <c r="CQ161" s="13"/>
      <c r="CR161" s="13"/>
      <c r="CS161" s="13"/>
      <c r="CT161" s="13"/>
      <c r="CU161" s="13"/>
      <c r="CV161" s="13"/>
      <c r="CW161" s="13"/>
      <c r="CX161" s="13"/>
      <c r="CY161" s="13"/>
      <c r="CZ161" s="13"/>
      <c r="DA161" s="13"/>
      <c r="DB161" s="13"/>
      <c r="DC161" s="13"/>
      <c r="DD161" s="13"/>
      <c r="DE161" s="13"/>
      <c r="DF161" s="13"/>
      <c r="DG161" s="13"/>
      <c r="DH161" s="13"/>
      <c r="DI161" s="13"/>
      <c r="DJ161" s="13"/>
      <c r="DK161" s="13"/>
      <c r="DL161" s="13"/>
      <c r="DM161" s="13"/>
      <c r="DN161" s="13"/>
      <c r="DO161" s="13"/>
      <c r="DP161" s="13"/>
      <c r="DQ161" s="13"/>
      <c r="DR161" s="13"/>
      <c r="DS161" s="13"/>
      <c r="DT161" s="13"/>
      <c r="DU161" s="13"/>
      <c r="DV161" s="13"/>
      <c r="DW161" s="13"/>
      <c r="DX161" s="13"/>
      <c r="DY161" s="13"/>
      <c r="DZ161" s="13"/>
      <c r="EA161" s="13"/>
      <c r="EB161" s="13"/>
      <c r="EC161" s="13"/>
      <c r="ED161" s="13"/>
      <c r="EE161" s="13"/>
      <c r="EF161" s="13"/>
      <c r="EG161" s="13"/>
      <c r="EH161" s="13"/>
      <c r="EI161" s="13"/>
      <c r="EJ161" s="13"/>
      <c r="EK161" s="13"/>
      <c r="EL161" s="13"/>
      <c r="EM161" s="13"/>
      <c r="EN161" s="13"/>
      <c r="EO161" s="13"/>
      <c r="EP161" s="13"/>
      <c r="EQ161" s="13"/>
      <c r="ER161" s="13"/>
      <c r="ES161" s="13"/>
      <c r="ET161" s="13"/>
      <c r="EU161" s="13"/>
      <c r="EV161" s="13"/>
      <c r="EW161" s="13"/>
      <c r="EX161" s="13"/>
      <c r="EY161" s="13"/>
      <c r="EZ161" s="13"/>
      <c r="FA161" s="13"/>
      <c r="FB161" s="13"/>
      <c r="FC161" s="13"/>
      <c r="FD161" s="13"/>
      <c r="FE161" s="13"/>
      <c r="FF161" s="13"/>
      <c r="FG161" s="13"/>
      <c r="FH161" s="13"/>
      <c r="FI161" s="13"/>
      <c r="FJ161" s="13"/>
      <c r="FK161" s="13"/>
      <c r="FL161" s="13"/>
      <c r="FM161" s="13"/>
    </row>
    <row r="162" spans="9:169" ht="14.25">
      <c r="I162" s="104"/>
      <c r="J162" s="6"/>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c r="AY162" s="13"/>
      <c r="AZ162" s="13"/>
      <c r="BA162" s="13"/>
      <c r="BB162" s="13"/>
      <c r="BC162" s="13"/>
      <c r="BD162" s="13"/>
      <c r="BE162" s="13"/>
      <c r="BF162" s="13"/>
      <c r="BG162" s="66"/>
      <c r="BH162" s="66"/>
      <c r="BI162" s="66"/>
      <c r="BJ162" s="66"/>
      <c r="BK162" s="66"/>
      <c r="BL162" s="66"/>
      <c r="BM162" s="66"/>
      <c r="BN162" s="66"/>
      <c r="BO162" s="66"/>
      <c r="BP162" s="66"/>
      <c r="BQ162" s="66"/>
      <c r="BR162" s="66"/>
      <c r="BS162" s="66"/>
      <c r="BT162" s="13"/>
      <c r="BU162" s="13"/>
      <c r="BV162" s="13"/>
      <c r="BW162" s="13"/>
      <c r="BX162" s="13"/>
      <c r="BY162" s="13"/>
      <c r="BZ162" s="13"/>
      <c r="CA162" s="13"/>
      <c r="CB162" s="13"/>
      <c r="CC162" s="13"/>
      <c r="CD162" s="13"/>
      <c r="CE162" s="13"/>
      <c r="CF162" s="13"/>
      <c r="CG162" s="13"/>
      <c r="CH162" s="13"/>
      <c r="CI162" s="13"/>
      <c r="CJ162" s="13"/>
      <c r="CK162" s="13"/>
      <c r="CL162" s="13"/>
      <c r="CM162" s="13"/>
      <c r="CN162" s="13"/>
      <c r="CO162" s="13"/>
      <c r="CP162" s="13"/>
      <c r="CQ162" s="13"/>
      <c r="CR162" s="13"/>
      <c r="CS162" s="13"/>
      <c r="CT162" s="13"/>
      <c r="CU162" s="13"/>
      <c r="CV162" s="13"/>
      <c r="CW162" s="13"/>
      <c r="CX162" s="13"/>
      <c r="CY162" s="13"/>
      <c r="CZ162" s="13"/>
      <c r="DA162" s="13"/>
      <c r="DB162" s="13"/>
      <c r="DC162" s="13"/>
      <c r="DD162" s="13"/>
      <c r="DE162" s="13"/>
      <c r="DF162" s="13"/>
      <c r="DG162" s="13"/>
      <c r="DH162" s="13"/>
      <c r="DI162" s="13"/>
      <c r="DJ162" s="13"/>
      <c r="DK162" s="13"/>
      <c r="DL162" s="13"/>
      <c r="DM162" s="13"/>
      <c r="DN162" s="13"/>
      <c r="DO162" s="13"/>
      <c r="DP162" s="13"/>
      <c r="DQ162" s="13"/>
      <c r="DR162" s="13"/>
      <c r="DS162" s="13"/>
      <c r="DT162" s="13"/>
      <c r="DU162" s="13"/>
      <c r="DV162" s="13"/>
      <c r="DW162" s="13"/>
      <c r="DX162" s="13"/>
      <c r="DY162" s="13"/>
      <c r="DZ162" s="13"/>
      <c r="EA162" s="13"/>
      <c r="EB162" s="13"/>
      <c r="EC162" s="13"/>
      <c r="ED162" s="13"/>
      <c r="EE162" s="13"/>
      <c r="EF162" s="13"/>
      <c r="EG162" s="13"/>
      <c r="EH162" s="13"/>
      <c r="EI162" s="13"/>
      <c r="EJ162" s="13"/>
      <c r="EK162" s="13"/>
      <c r="EL162" s="13"/>
      <c r="EM162" s="13"/>
      <c r="EN162" s="13"/>
      <c r="EO162" s="13"/>
      <c r="EP162" s="13"/>
      <c r="EQ162" s="13"/>
      <c r="ER162" s="13"/>
      <c r="ES162" s="13"/>
      <c r="ET162" s="13"/>
      <c r="EU162" s="13"/>
      <c r="EV162" s="13"/>
      <c r="EW162" s="13"/>
      <c r="EX162" s="13"/>
      <c r="EY162" s="13"/>
      <c r="EZ162" s="13"/>
      <c r="FA162" s="13"/>
      <c r="FB162" s="13"/>
      <c r="FC162" s="13"/>
      <c r="FD162" s="13"/>
      <c r="FE162" s="13"/>
      <c r="FF162" s="13"/>
      <c r="FG162" s="13"/>
      <c r="FH162" s="13"/>
      <c r="FI162" s="13"/>
      <c r="FJ162" s="13"/>
      <c r="FK162" s="13"/>
      <c r="FL162" s="13"/>
      <c r="FM162" s="13"/>
    </row>
    <row r="163" spans="9:169" ht="14.25">
      <c r="I163" s="113"/>
      <c r="J163" s="6"/>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c r="AY163" s="13"/>
      <c r="AZ163" s="13"/>
      <c r="BA163" s="13"/>
      <c r="BB163" s="13"/>
      <c r="BC163" s="13"/>
      <c r="BD163" s="13"/>
      <c r="BE163" s="13"/>
      <c r="BF163" s="13"/>
      <c r="BG163" s="66"/>
      <c r="BH163" s="66"/>
      <c r="BI163" s="66"/>
      <c r="BJ163" s="66"/>
      <c r="BK163" s="66"/>
      <c r="BL163" s="66"/>
      <c r="BM163" s="66"/>
      <c r="BN163" s="66"/>
      <c r="BO163" s="66"/>
      <c r="BP163" s="66"/>
      <c r="BQ163" s="66"/>
      <c r="BR163" s="66"/>
      <c r="BS163" s="66"/>
      <c r="BT163" s="13"/>
      <c r="BU163" s="13"/>
      <c r="BV163" s="13"/>
      <c r="BW163" s="13"/>
      <c r="BX163" s="13"/>
      <c r="BY163" s="13"/>
      <c r="BZ163" s="13"/>
      <c r="CA163" s="13"/>
      <c r="CB163" s="13"/>
      <c r="CC163" s="13"/>
      <c r="CD163" s="13"/>
      <c r="CE163" s="13"/>
      <c r="CF163" s="13"/>
      <c r="CG163" s="13"/>
      <c r="CH163" s="13"/>
      <c r="CI163" s="13"/>
      <c r="CJ163" s="13"/>
      <c r="CK163" s="13"/>
      <c r="CL163" s="13"/>
      <c r="CM163" s="13"/>
      <c r="CN163" s="13"/>
      <c r="CO163" s="13"/>
      <c r="CP163" s="13"/>
      <c r="CQ163" s="13"/>
      <c r="CR163" s="13"/>
      <c r="CS163" s="13"/>
      <c r="CT163" s="13"/>
      <c r="CU163" s="13"/>
      <c r="CV163" s="13"/>
      <c r="CW163" s="13"/>
      <c r="CX163" s="13"/>
      <c r="CY163" s="13"/>
      <c r="CZ163" s="13"/>
      <c r="DA163" s="13"/>
      <c r="DB163" s="13"/>
      <c r="DC163" s="13"/>
      <c r="DD163" s="13"/>
      <c r="DE163" s="13"/>
      <c r="DF163" s="13"/>
      <c r="DG163" s="13"/>
      <c r="DH163" s="13"/>
      <c r="DI163" s="13"/>
      <c r="DJ163" s="13"/>
      <c r="DK163" s="13"/>
      <c r="DL163" s="13"/>
      <c r="DM163" s="13"/>
      <c r="DN163" s="13"/>
      <c r="DO163" s="13"/>
      <c r="DP163" s="13"/>
      <c r="DQ163" s="13"/>
      <c r="DR163" s="13"/>
      <c r="DS163" s="13"/>
      <c r="DT163" s="13"/>
      <c r="DU163" s="13"/>
      <c r="DV163" s="13"/>
      <c r="DW163" s="13"/>
      <c r="DX163" s="13"/>
      <c r="DY163" s="13"/>
      <c r="DZ163" s="13"/>
      <c r="EA163" s="13"/>
      <c r="EB163" s="13"/>
      <c r="EC163" s="13"/>
      <c r="ED163" s="13"/>
      <c r="EE163" s="13"/>
      <c r="EF163" s="13"/>
      <c r="EG163" s="13"/>
      <c r="EH163" s="13"/>
      <c r="EI163" s="13"/>
      <c r="EJ163" s="13"/>
      <c r="EK163" s="13"/>
      <c r="EL163" s="13"/>
      <c r="EM163" s="13"/>
      <c r="EN163" s="13"/>
      <c r="EO163" s="13"/>
      <c r="EP163" s="13"/>
      <c r="EQ163" s="13"/>
      <c r="ER163" s="13"/>
      <c r="ES163" s="13"/>
      <c r="ET163" s="13"/>
      <c r="EU163" s="13"/>
      <c r="EV163" s="13"/>
      <c r="EW163" s="13"/>
      <c r="EX163" s="13"/>
      <c r="EY163" s="13"/>
      <c r="EZ163" s="13"/>
      <c r="FA163" s="13"/>
      <c r="FB163" s="13"/>
      <c r="FC163" s="13"/>
      <c r="FD163" s="13"/>
      <c r="FE163" s="13"/>
      <c r="FF163" s="13"/>
      <c r="FG163" s="13"/>
      <c r="FH163" s="13"/>
      <c r="FI163" s="13"/>
      <c r="FJ163" s="13"/>
      <c r="FK163" s="13"/>
      <c r="FL163" s="13"/>
      <c r="FM163" s="13"/>
    </row>
    <row r="164" spans="9:169" ht="14.25">
      <c r="I164" s="113"/>
      <c r="J164" s="6"/>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c r="AY164" s="13"/>
      <c r="AZ164" s="13"/>
      <c r="BA164" s="13"/>
      <c r="BB164" s="13"/>
      <c r="BC164" s="13"/>
      <c r="BD164" s="13"/>
      <c r="BE164" s="13"/>
      <c r="BF164" s="13"/>
      <c r="BG164" s="66"/>
      <c r="BH164" s="66"/>
      <c r="BI164" s="66"/>
      <c r="BJ164" s="66"/>
      <c r="BK164" s="66"/>
      <c r="BL164" s="66"/>
      <c r="BM164" s="66"/>
      <c r="BN164" s="66"/>
      <c r="BO164" s="66"/>
      <c r="BP164" s="66"/>
      <c r="BQ164" s="66"/>
      <c r="BR164" s="66"/>
      <c r="BS164" s="66"/>
      <c r="BT164" s="13"/>
      <c r="BU164" s="13"/>
      <c r="BV164" s="13"/>
      <c r="BW164" s="13"/>
      <c r="BX164" s="13"/>
      <c r="BY164" s="13"/>
      <c r="BZ164" s="13"/>
      <c r="CA164" s="13"/>
      <c r="CB164" s="13"/>
      <c r="CC164" s="13"/>
      <c r="CD164" s="13"/>
      <c r="CE164" s="13"/>
      <c r="CF164" s="13"/>
      <c r="CG164" s="13"/>
      <c r="CH164" s="13"/>
      <c r="CI164" s="13"/>
      <c r="CJ164" s="13"/>
      <c r="CK164" s="13"/>
      <c r="CL164" s="13"/>
      <c r="CM164" s="13"/>
      <c r="CN164" s="13"/>
      <c r="CO164" s="13"/>
      <c r="CP164" s="13"/>
      <c r="CQ164" s="13"/>
      <c r="CR164" s="13"/>
      <c r="CS164" s="13"/>
      <c r="CT164" s="13"/>
      <c r="CU164" s="13"/>
      <c r="CV164" s="13"/>
      <c r="CW164" s="13"/>
      <c r="CX164" s="13"/>
      <c r="CY164" s="13"/>
      <c r="CZ164" s="13"/>
      <c r="DA164" s="13"/>
      <c r="DB164" s="13"/>
      <c r="DC164" s="13"/>
      <c r="DD164" s="13"/>
      <c r="DE164" s="13"/>
      <c r="DF164" s="13"/>
      <c r="DG164" s="13"/>
      <c r="DH164" s="13"/>
      <c r="DI164" s="13"/>
      <c r="DJ164" s="13"/>
      <c r="DK164" s="13"/>
      <c r="DL164" s="13"/>
      <c r="DM164" s="13"/>
      <c r="DN164" s="13"/>
      <c r="DO164" s="13"/>
      <c r="DP164" s="13"/>
      <c r="DQ164" s="13"/>
      <c r="DR164" s="13"/>
      <c r="DS164" s="13"/>
      <c r="DT164" s="13"/>
      <c r="DU164" s="13"/>
      <c r="DV164" s="13"/>
      <c r="DW164" s="13"/>
      <c r="DX164" s="13"/>
      <c r="DY164" s="13"/>
      <c r="DZ164" s="13"/>
      <c r="EA164" s="13"/>
      <c r="EB164" s="13"/>
      <c r="EC164" s="13"/>
      <c r="ED164" s="13"/>
      <c r="EE164" s="13"/>
      <c r="EF164" s="13"/>
      <c r="EG164" s="13"/>
      <c r="EH164" s="13"/>
      <c r="EI164" s="13"/>
      <c r="EJ164" s="13"/>
      <c r="EK164" s="13"/>
      <c r="EL164" s="13"/>
      <c r="EM164" s="13"/>
      <c r="EN164" s="13"/>
      <c r="EO164" s="13"/>
      <c r="EP164" s="13"/>
      <c r="EQ164" s="13"/>
      <c r="ER164" s="13"/>
      <c r="ES164" s="13"/>
      <c r="ET164" s="13"/>
      <c r="EU164" s="13"/>
      <c r="EV164" s="13"/>
      <c r="EW164" s="13"/>
      <c r="EX164" s="13"/>
      <c r="EY164" s="13"/>
      <c r="EZ164" s="13"/>
      <c r="FA164" s="13"/>
      <c r="FB164" s="13"/>
      <c r="FC164" s="13"/>
      <c r="FD164" s="13"/>
      <c r="FE164" s="13"/>
      <c r="FF164" s="13"/>
      <c r="FG164" s="13"/>
      <c r="FH164" s="13"/>
      <c r="FI164" s="13"/>
      <c r="FJ164" s="13"/>
      <c r="FK164" s="13"/>
      <c r="FL164" s="13"/>
      <c r="FM164" s="13"/>
    </row>
    <row r="165" spans="9:169" ht="14.25">
      <c r="I165" s="113"/>
      <c r="J165" s="6"/>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c r="AY165" s="13"/>
      <c r="AZ165" s="13"/>
      <c r="BA165" s="13"/>
      <c r="BB165" s="13"/>
      <c r="BC165" s="13"/>
      <c r="BD165" s="13"/>
      <c r="BE165" s="13"/>
      <c r="BF165" s="13"/>
      <c r="BG165" s="66"/>
      <c r="BH165" s="66"/>
      <c r="BI165" s="66"/>
      <c r="BJ165" s="66"/>
      <c r="BK165" s="66"/>
      <c r="BL165" s="66"/>
      <c r="BM165" s="66"/>
      <c r="BN165" s="66"/>
      <c r="BO165" s="66"/>
      <c r="BP165" s="66"/>
      <c r="BQ165" s="66"/>
      <c r="BR165" s="66"/>
      <c r="BS165" s="66"/>
      <c r="BT165" s="13"/>
      <c r="BU165" s="13"/>
      <c r="BV165" s="13"/>
      <c r="BW165" s="13"/>
      <c r="BX165" s="13"/>
      <c r="BY165" s="13"/>
      <c r="BZ165" s="13"/>
      <c r="CA165" s="13"/>
      <c r="CB165" s="13"/>
      <c r="CC165" s="13"/>
      <c r="CD165" s="13"/>
      <c r="CE165" s="13"/>
      <c r="CF165" s="13"/>
      <c r="CG165" s="13"/>
      <c r="CH165" s="13"/>
      <c r="CI165" s="13"/>
      <c r="CJ165" s="13"/>
      <c r="CK165" s="13"/>
      <c r="CL165" s="13"/>
      <c r="CM165" s="13"/>
      <c r="CN165" s="13"/>
      <c r="CO165" s="13"/>
      <c r="CP165" s="13"/>
      <c r="CQ165" s="13"/>
      <c r="CR165" s="13"/>
      <c r="CS165" s="13"/>
      <c r="CT165" s="13"/>
      <c r="CU165" s="13"/>
      <c r="CV165" s="13"/>
      <c r="CW165" s="13"/>
      <c r="CX165" s="13"/>
      <c r="CY165" s="13"/>
      <c r="CZ165" s="13"/>
      <c r="DA165" s="13"/>
      <c r="DB165" s="13"/>
      <c r="DC165" s="13"/>
      <c r="DD165" s="13"/>
      <c r="DE165" s="13"/>
      <c r="DF165" s="13"/>
      <c r="DG165" s="13"/>
      <c r="DH165" s="13"/>
      <c r="DI165" s="13"/>
      <c r="DJ165" s="13"/>
      <c r="DK165" s="13"/>
      <c r="DL165" s="13"/>
      <c r="DM165" s="13"/>
      <c r="DN165" s="13"/>
      <c r="DO165" s="13"/>
      <c r="DP165" s="13"/>
      <c r="DQ165" s="13"/>
      <c r="DR165" s="13"/>
      <c r="DS165" s="13"/>
      <c r="DT165" s="13"/>
      <c r="DU165" s="13"/>
      <c r="DV165" s="13"/>
      <c r="DW165" s="13"/>
      <c r="DX165" s="13"/>
      <c r="DY165" s="13"/>
      <c r="DZ165" s="13"/>
      <c r="EA165" s="13"/>
      <c r="EB165" s="13"/>
      <c r="EC165" s="13"/>
      <c r="ED165" s="13"/>
      <c r="EE165" s="13"/>
      <c r="EF165" s="13"/>
      <c r="EG165" s="13"/>
      <c r="EH165" s="13"/>
      <c r="EI165" s="13"/>
      <c r="EJ165" s="13"/>
      <c r="EK165" s="13"/>
      <c r="EL165" s="13"/>
      <c r="EM165" s="13"/>
      <c r="EN165" s="13"/>
      <c r="EO165" s="13"/>
      <c r="EP165" s="13"/>
      <c r="EQ165" s="13"/>
      <c r="ER165" s="13"/>
      <c r="ES165" s="13"/>
      <c r="ET165" s="13"/>
      <c r="EU165" s="13"/>
      <c r="EV165" s="13"/>
      <c r="EW165" s="13"/>
      <c r="EX165" s="13"/>
      <c r="EY165" s="13"/>
      <c r="EZ165" s="13"/>
      <c r="FA165" s="13"/>
      <c r="FB165" s="13"/>
      <c r="FC165" s="13"/>
      <c r="FD165" s="13"/>
      <c r="FE165" s="13"/>
      <c r="FF165" s="13"/>
      <c r="FG165" s="13"/>
      <c r="FH165" s="13"/>
      <c r="FI165" s="13"/>
      <c r="FJ165" s="13"/>
      <c r="FK165" s="13"/>
      <c r="FL165" s="13"/>
      <c r="FM165" s="13"/>
    </row>
    <row r="166" spans="9:169" ht="14.25">
      <c r="I166" s="113"/>
      <c r="J166" s="6"/>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c r="AY166" s="13"/>
      <c r="AZ166" s="13"/>
      <c r="BA166" s="13"/>
      <c r="BB166" s="13"/>
      <c r="BC166" s="13"/>
      <c r="BD166" s="13"/>
      <c r="BE166" s="13"/>
      <c r="BF166" s="13"/>
      <c r="BG166" s="66"/>
      <c r="BH166" s="66"/>
      <c r="BI166" s="66"/>
      <c r="BJ166" s="66"/>
      <c r="BK166" s="66"/>
      <c r="BL166" s="66"/>
      <c r="BM166" s="66"/>
      <c r="BN166" s="66"/>
      <c r="BO166" s="66"/>
      <c r="BP166" s="66"/>
      <c r="BQ166" s="66"/>
      <c r="BR166" s="66"/>
      <c r="BS166" s="66"/>
      <c r="BT166" s="13"/>
      <c r="BU166" s="13"/>
      <c r="BV166" s="13"/>
      <c r="BW166" s="13"/>
      <c r="BX166" s="13"/>
      <c r="BY166" s="13"/>
      <c r="BZ166" s="13"/>
      <c r="CA166" s="13"/>
      <c r="CB166" s="13"/>
      <c r="CC166" s="13"/>
      <c r="CD166" s="13"/>
      <c r="CE166" s="13"/>
      <c r="CF166" s="13"/>
      <c r="CG166" s="13"/>
      <c r="CH166" s="13"/>
      <c r="CI166" s="13"/>
      <c r="CJ166" s="13"/>
      <c r="CK166" s="13"/>
      <c r="CL166" s="13"/>
      <c r="CM166" s="13"/>
      <c r="CN166" s="13"/>
      <c r="CO166" s="13"/>
      <c r="CP166" s="13"/>
      <c r="CQ166" s="13"/>
      <c r="CR166" s="13"/>
      <c r="CS166" s="13"/>
      <c r="CT166" s="13"/>
      <c r="CU166" s="13"/>
      <c r="CV166" s="13"/>
      <c r="CW166" s="13"/>
      <c r="CX166" s="13"/>
      <c r="CY166" s="13"/>
      <c r="CZ166" s="13"/>
      <c r="DA166" s="13"/>
      <c r="DB166" s="13"/>
      <c r="DC166" s="13"/>
      <c r="DD166" s="13"/>
      <c r="DE166" s="13"/>
      <c r="DF166" s="13"/>
      <c r="DG166" s="13"/>
      <c r="DH166" s="13"/>
      <c r="DI166" s="13"/>
      <c r="DJ166" s="13"/>
      <c r="DK166" s="13"/>
      <c r="DL166" s="13"/>
      <c r="DM166" s="13"/>
      <c r="DN166" s="13"/>
      <c r="DO166" s="13"/>
      <c r="DP166" s="13"/>
      <c r="DQ166" s="13"/>
      <c r="DR166" s="13"/>
      <c r="DS166" s="13"/>
      <c r="DT166" s="13"/>
      <c r="DU166" s="13"/>
      <c r="DV166" s="13"/>
      <c r="DW166" s="13"/>
      <c r="DX166" s="13"/>
      <c r="DY166" s="13"/>
      <c r="DZ166" s="13"/>
      <c r="EA166" s="13"/>
      <c r="EB166" s="13"/>
      <c r="EC166" s="13"/>
      <c r="ED166" s="13"/>
      <c r="EE166" s="13"/>
      <c r="EF166" s="13"/>
      <c r="EG166" s="13"/>
      <c r="EH166" s="13"/>
      <c r="EI166" s="13"/>
      <c r="EJ166" s="13"/>
      <c r="EK166" s="13"/>
      <c r="EL166" s="13"/>
      <c r="EM166" s="13"/>
      <c r="EN166" s="13"/>
      <c r="EO166" s="13"/>
      <c r="EP166" s="13"/>
      <c r="EQ166" s="13"/>
      <c r="ER166" s="13"/>
      <c r="ES166" s="13"/>
      <c r="ET166" s="13"/>
      <c r="EU166" s="13"/>
      <c r="EV166" s="13"/>
      <c r="EW166" s="13"/>
      <c r="EX166" s="13"/>
      <c r="EY166" s="13"/>
      <c r="EZ166" s="13"/>
      <c r="FA166" s="13"/>
      <c r="FB166" s="13"/>
      <c r="FC166" s="13"/>
      <c r="FD166" s="13"/>
      <c r="FE166" s="13"/>
      <c r="FF166" s="13"/>
      <c r="FG166" s="13"/>
      <c r="FH166" s="13"/>
      <c r="FI166" s="13"/>
      <c r="FJ166" s="13"/>
      <c r="FK166" s="13"/>
      <c r="FL166" s="13"/>
      <c r="FM166" s="13"/>
    </row>
    <row r="167" spans="9:169" ht="14.25">
      <c r="I167" s="1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c r="AY167" s="13"/>
      <c r="AZ167" s="13"/>
      <c r="BA167" s="13"/>
      <c r="BB167" s="13"/>
      <c r="BC167" s="13"/>
      <c r="BD167" s="13"/>
      <c r="BE167" s="13"/>
      <c r="BF167" s="13"/>
      <c r="BG167" s="66"/>
      <c r="BH167" s="66"/>
      <c r="BI167" s="66"/>
      <c r="BJ167" s="66"/>
      <c r="BK167" s="66"/>
      <c r="BL167" s="66"/>
      <c r="BM167" s="66"/>
      <c r="BN167" s="66"/>
      <c r="BO167" s="66"/>
      <c r="BP167" s="66"/>
      <c r="BQ167" s="66"/>
      <c r="BR167" s="66"/>
      <c r="BS167" s="66"/>
      <c r="BT167" s="13"/>
      <c r="BU167" s="13"/>
      <c r="BV167" s="13"/>
      <c r="BW167" s="13"/>
      <c r="BX167" s="13"/>
      <c r="BY167" s="13"/>
      <c r="BZ167" s="13"/>
      <c r="CA167" s="13"/>
      <c r="CB167" s="13"/>
      <c r="CC167" s="13"/>
      <c r="CD167" s="13"/>
      <c r="CE167" s="13"/>
      <c r="CF167" s="13"/>
      <c r="CG167" s="13"/>
      <c r="CH167" s="13"/>
      <c r="CI167" s="13"/>
      <c r="CJ167" s="13"/>
      <c r="CK167" s="13"/>
      <c r="CL167" s="13"/>
      <c r="CM167" s="13"/>
      <c r="CN167" s="13"/>
      <c r="CO167" s="13"/>
      <c r="CP167" s="13"/>
      <c r="CQ167" s="13"/>
      <c r="CR167" s="13"/>
      <c r="CS167" s="13"/>
      <c r="CT167" s="13"/>
      <c r="CU167" s="13"/>
      <c r="CV167" s="13"/>
      <c r="CW167" s="13"/>
      <c r="CX167" s="13"/>
      <c r="CY167" s="13"/>
      <c r="CZ167" s="13"/>
      <c r="DA167" s="13"/>
      <c r="DB167" s="13"/>
      <c r="DC167" s="13"/>
      <c r="DD167" s="13"/>
      <c r="DE167" s="13"/>
      <c r="DF167" s="13"/>
      <c r="DG167" s="13"/>
      <c r="DH167" s="13"/>
      <c r="DI167" s="13"/>
      <c r="DJ167" s="13"/>
      <c r="DK167" s="13"/>
      <c r="DL167" s="13"/>
      <c r="DM167" s="13"/>
      <c r="DN167" s="13"/>
      <c r="DO167" s="13"/>
      <c r="DP167" s="13"/>
      <c r="DQ167" s="13"/>
      <c r="DR167" s="13"/>
      <c r="DS167" s="13"/>
      <c r="DT167" s="13"/>
      <c r="DU167" s="13"/>
      <c r="DV167" s="13"/>
      <c r="DW167" s="13"/>
      <c r="DX167" s="13"/>
      <c r="DY167" s="13"/>
      <c r="DZ167" s="13"/>
      <c r="EA167" s="13"/>
      <c r="EB167" s="13"/>
      <c r="EC167" s="13"/>
      <c r="ED167" s="13"/>
      <c r="EE167" s="13"/>
      <c r="EF167" s="13"/>
      <c r="EG167" s="13"/>
      <c r="EH167" s="13"/>
      <c r="EI167" s="13"/>
      <c r="EJ167" s="13"/>
      <c r="EK167" s="13"/>
      <c r="EL167" s="13"/>
      <c r="EM167" s="13"/>
      <c r="EN167" s="13"/>
      <c r="EO167" s="13"/>
      <c r="EP167" s="13"/>
      <c r="EQ167" s="13"/>
      <c r="ER167" s="13"/>
      <c r="ES167" s="13"/>
      <c r="ET167" s="13"/>
      <c r="EU167" s="13"/>
      <c r="EV167" s="13"/>
      <c r="EW167" s="13"/>
      <c r="EX167" s="13"/>
      <c r="EY167" s="13"/>
      <c r="EZ167" s="13"/>
      <c r="FA167" s="13"/>
      <c r="FB167" s="13"/>
      <c r="FC167" s="13"/>
      <c r="FD167" s="13"/>
      <c r="FE167" s="13"/>
      <c r="FF167" s="13"/>
      <c r="FG167" s="13"/>
      <c r="FH167" s="13"/>
      <c r="FI167" s="13"/>
      <c r="FJ167" s="13"/>
      <c r="FK167" s="13"/>
      <c r="FL167" s="13"/>
      <c r="FM167" s="13"/>
    </row>
    <row r="168" spans="9:169" ht="14.25">
      <c r="I168" s="104"/>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c r="AY168" s="13"/>
      <c r="AZ168" s="13"/>
      <c r="BA168" s="13"/>
      <c r="BB168" s="13"/>
      <c r="BC168" s="13"/>
      <c r="BD168" s="13"/>
      <c r="BE168" s="13"/>
      <c r="BF168" s="13"/>
      <c r="BG168" s="66"/>
      <c r="BH168" s="66"/>
      <c r="BI168" s="66"/>
      <c r="BJ168" s="66"/>
      <c r="BK168" s="66"/>
      <c r="BL168" s="66"/>
      <c r="BM168" s="66"/>
      <c r="BN168" s="66"/>
      <c r="BO168" s="66"/>
      <c r="BP168" s="66"/>
      <c r="BQ168" s="66"/>
      <c r="BR168" s="66"/>
      <c r="BS168" s="66"/>
      <c r="BT168" s="13"/>
      <c r="BU168" s="13"/>
      <c r="BV168" s="13"/>
      <c r="BW168" s="13"/>
      <c r="BX168" s="13"/>
      <c r="BY168" s="13"/>
      <c r="BZ168" s="13"/>
      <c r="CA168" s="13"/>
      <c r="CB168" s="13"/>
      <c r="CC168" s="13"/>
      <c r="CD168" s="13"/>
      <c r="CE168" s="13"/>
      <c r="CF168" s="13"/>
      <c r="CG168" s="13"/>
      <c r="CH168" s="13"/>
      <c r="CI168" s="13"/>
      <c r="CJ168" s="13"/>
      <c r="CK168" s="13"/>
      <c r="CL168" s="13"/>
      <c r="CM168" s="13"/>
      <c r="CN168" s="13"/>
      <c r="CO168" s="13"/>
      <c r="CP168" s="13"/>
      <c r="CQ168" s="13"/>
      <c r="CR168" s="13"/>
      <c r="CS168" s="13"/>
      <c r="CT168" s="13"/>
      <c r="CU168" s="13"/>
      <c r="CV168" s="13"/>
      <c r="CW168" s="13"/>
      <c r="CX168" s="13"/>
      <c r="CY168" s="13"/>
      <c r="CZ168" s="13"/>
      <c r="DA168" s="13"/>
      <c r="DB168" s="13"/>
      <c r="DC168" s="13"/>
      <c r="DD168" s="13"/>
      <c r="DE168" s="13"/>
      <c r="DF168" s="13"/>
      <c r="DG168" s="13"/>
      <c r="DH168" s="13"/>
      <c r="DI168" s="13"/>
      <c r="DJ168" s="13"/>
      <c r="DK168" s="13"/>
      <c r="DL168" s="13"/>
      <c r="DM168" s="13"/>
      <c r="DN168" s="13"/>
      <c r="DO168" s="13"/>
      <c r="DP168" s="13"/>
      <c r="DQ168" s="13"/>
      <c r="DR168" s="13"/>
      <c r="DS168" s="13"/>
      <c r="DT168" s="13"/>
      <c r="DU168" s="13"/>
      <c r="DV168" s="13"/>
      <c r="DW168" s="13"/>
      <c r="DX168" s="13"/>
      <c r="DY168" s="13"/>
      <c r="DZ168" s="13"/>
      <c r="EA168" s="13"/>
      <c r="EB168" s="13"/>
      <c r="EC168" s="13"/>
      <c r="ED168" s="13"/>
      <c r="EE168" s="13"/>
      <c r="EF168" s="13"/>
      <c r="EG168" s="13"/>
      <c r="EH168" s="13"/>
      <c r="EI168" s="13"/>
      <c r="EJ168" s="13"/>
      <c r="EK168" s="13"/>
      <c r="EL168" s="13"/>
      <c r="EM168" s="13"/>
      <c r="EN168" s="13"/>
      <c r="EO168" s="13"/>
      <c r="EP168" s="13"/>
      <c r="EQ168" s="13"/>
      <c r="ER168" s="13"/>
      <c r="ES168" s="13"/>
      <c r="ET168" s="13"/>
      <c r="EU168" s="13"/>
      <c r="EV168" s="13"/>
      <c r="EW168" s="13"/>
      <c r="EX168" s="13"/>
      <c r="EY168" s="13"/>
      <c r="EZ168" s="13"/>
      <c r="FA168" s="13"/>
      <c r="FB168" s="13"/>
      <c r="FC168" s="13"/>
      <c r="FD168" s="13"/>
      <c r="FE168" s="13"/>
      <c r="FF168" s="13"/>
      <c r="FG168" s="13"/>
      <c r="FH168" s="13"/>
      <c r="FI168" s="13"/>
      <c r="FJ168" s="13"/>
      <c r="FK168" s="13"/>
      <c r="FL168" s="13"/>
      <c r="FM168" s="13"/>
    </row>
    <row r="169" spans="9:169" ht="14.25">
      <c r="I169" s="104"/>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c r="AY169" s="13"/>
      <c r="AZ169" s="13"/>
      <c r="BA169" s="13"/>
      <c r="BB169" s="13"/>
      <c r="BC169" s="13"/>
      <c r="BD169" s="13"/>
      <c r="BE169" s="13"/>
      <c r="BF169" s="13"/>
      <c r="BG169" s="66"/>
      <c r="BH169" s="66"/>
      <c r="BI169" s="66"/>
      <c r="BJ169" s="66"/>
      <c r="BK169" s="66"/>
      <c r="BL169" s="66"/>
      <c r="BM169" s="66"/>
      <c r="BN169" s="66"/>
      <c r="BO169" s="66"/>
      <c r="BP169" s="66"/>
      <c r="BQ169" s="66"/>
      <c r="BR169" s="66"/>
      <c r="BS169" s="66"/>
      <c r="BT169" s="13"/>
      <c r="BU169" s="13"/>
      <c r="BV169" s="13"/>
      <c r="BW169" s="13"/>
      <c r="BX169" s="13"/>
      <c r="BY169" s="13"/>
      <c r="BZ169" s="13"/>
      <c r="CA169" s="13"/>
      <c r="CB169" s="13"/>
      <c r="CC169" s="13"/>
      <c r="CD169" s="13"/>
      <c r="CE169" s="13"/>
      <c r="CF169" s="13"/>
      <c r="CG169" s="13"/>
      <c r="CH169" s="13"/>
      <c r="CI169" s="13"/>
      <c r="CJ169" s="13"/>
      <c r="CK169" s="13"/>
      <c r="CL169" s="13"/>
      <c r="CM169" s="13"/>
      <c r="CN169" s="13"/>
      <c r="CO169" s="13"/>
      <c r="CP169" s="13"/>
      <c r="CQ169" s="13"/>
      <c r="CR169" s="13"/>
      <c r="CS169" s="13"/>
      <c r="CT169" s="13"/>
      <c r="CU169" s="13"/>
      <c r="CV169" s="13"/>
      <c r="CW169" s="13"/>
      <c r="CX169" s="13"/>
      <c r="CY169" s="13"/>
      <c r="CZ169" s="13"/>
      <c r="DA169" s="13"/>
      <c r="DB169" s="13"/>
      <c r="DC169" s="13"/>
      <c r="DD169" s="13"/>
      <c r="DE169" s="13"/>
      <c r="DF169" s="13"/>
      <c r="DG169" s="13"/>
      <c r="DH169" s="13"/>
      <c r="DI169" s="13"/>
      <c r="DJ169" s="13"/>
      <c r="DK169" s="13"/>
      <c r="DL169" s="13"/>
      <c r="DM169" s="13"/>
      <c r="DN169" s="13"/>
      <c r="DO169" s="13"/>
      <c r="DP169" s="13"/>
      <c r="DQ169" s="13"/>
      <c r="DR169" s="13"/>
      <c r="DS169" s="13"/>
      <c r="DT169" s="13"/>
      <c r="DU169" s="13"/>
      <c r="DV169" s="13"/>
      <c r="DW169" s="13"/>
      <c r="DX169" s="13"/>
      <c r="DY169" s="13"/>
      <c r="DZ169" s="13"/>
      <c r="EA169" s="13"/>
      <c r="EB169" s="13"/>
      <c r="EC169" s="13"/>
      <c r="ED169" s="13"/>
      <c r="EE169" s="13"/>
      <c r="EF169" s="13"/>
      <c r="EG169" s="13"/>
      <c r="EH169" s="13"/>
      <c r="EI169" s="13"/>
      <c r="EJ169" s="13"/>
      <c r="EK169" s="13"/>
      <c r="EL169" s="13"/>
      <c r="EM169" s="13"/>
      <c r="EN169" s="13"/>
      <c r="EO169" s="13"/>
      <c r="EP169" s="13"/>
      <c r="EQ169" s="13"/>
      <c r="ER169" s="13"/>
      <c r="ES169" s="13"/>
      <c r="ET169" s="13"/>
      <c r="EU169" s="13"/>
      <c r="EV169" s="13"/>
      <c r="EW169" s="13"/>
      <c r="EX169" s="13"/>
      <c r="EY169" s="13"/>
      <c r="EZ169" s="13"/>
      <c r="FA169" s="13"/>
      <c r="FB169" s="13"/>
      <c r="FC169" s="13"/>
      <c r="FD169" s="13"/>
      <c r="FE169" s="13"/>
      <c r="FF169" s="13"/>
      <c r="FG169" s="13"/>
      <c r="FH169" s="13"/>
      <c r="FI169" s="13"/>
      <c r="FJ169" s="13"/>
      <c r="FK169" s="13"/>
      <c r="FL169" s="13"/>
      <c r="FM169" s="13"/>
    </row>
    <row r="170" spans="9:169" ht="14.25">
      <c r="I170" s="104"/>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c r="AY170" s="13"/>
      <c r="AZ170" s="13"/>
      <c r="BA170" s="13"/>
      <c r="BB170" s="13"/>
      <c r="BC170" s="13"/>
      <c r="BD170" s="13"/>
      <c r="BE170" s="13"/>
      <c r="BF170" s="13"/>
      <c r="BG170" s="66"/>
      <c r="BH170" s="66"/>
      <c r="BI170" s="66"/>
      <c r="BJ170" s="66"/>
      <c r="BK170" s="66"/>
      <c r="BL170" s="66"/>
      <c r="BM170" s="66"/>
      <c r="BN170" s="66"/>
      <c r="BO170" s="66"/>
      <c r="BP170" s="66"/>
      <c r="BQ170" s="66"/>
      <c r="BR170" s="66"/>
      <c r="BS170" s="66"/>
      <c r="BT170" s="13"/>
      <c r="BU170" s="13"/>
      <c r="BV170" s="13"/>
      <c r="BW170" s="13"/>
      <c r="BX170" s="13"/>
      <c r="BY170" s="13"/>
      <c r="BZ170" s="13"/>
      <c r="CA170" s="13"/>
      <c r="CB170" s="13"/>
      <c r="CC170" s="13"/>
      <c r="CD170" s="13"/>
      <c r="CE170" s="13"/>
      <c r="CF170" s="13"/>
      <c r="CG170" s="13"/>
      <c r="CH170" s="13"/>
      <c r="CI170" s="13"/>
      <c r="CJ170" s="13"/>
      <c r="CK170" s="13"/>
      <c r="CL170" s="13"/>
      <c r="CM170" s="13"/>
      <c r="CN170" s="13"/>
      <c r="CO170" s="13"/>
      <c r="CP170" s="13"/>
      <c r="CQ170" s="13"/>
      <c r="CR170" s="13"/>
      <c r="CS170" s="13"/>
      <c r="CT170" s="13"/>
      <c r="CU170" s="13"/>
      <c r="CV170" s="13"/>
      <c r="CW170" s="13"/>
      <c r="CX170" s="13"/>
      <c r="CY170" s="13"/>
      <c r="CZ170" s="13"/>
      <c r="DA170" s="13"/>
      <c r="DB170" s="13"/>
      <c r="DC170" s="13"/>
      <c r="DD170" s="13"/>
      <c r="DE170" s="13"/>
      <c r="DF170" s="13"/>
      <c r="DG170" s="13"/>
      <c r="DH170" s="13"/>
      <c r="DI170" s="13"/>
      <c r="DJ170" s="13"/>
      <c r="DK170" s="13"/>
      <c r="DL170" s="13"/>
      <c r="DM170" s="13"/>
      <c r="DN170" s="13"/>
      <c r="DO170" s="13"/>
      <c r="DP170" s="13"/>
      <c r="DQ170" s="13"/>
      <c r="DR170" s="13"/>
      <c r="DS170" s="13"/>
      <c r="DT170" s="13"/>
      <c r="DU170" s="13"/>
      <c r="DV170" s="13"/>
      <c r="DW170" s="13"/>
      <c r="DX170" s="13"/>
      <c r="DY170" s="13"/>
      <c r="DZ170" s="13"/>
      <c r="EA170" s="13"/>
      <c r="EB170" s="13"/>
      <c r="EC170" s="13"/>
      <c r="ED170" s="13"/>
      <c r="EE170" s="13"/>
      <c r="EF170" s="13"/>
      <c r="EG170" s="13"/>
      <c r="EH170" s="13"/>
      <c r="EI170" s="13"/>
      <c r="EJ170" s="13"/>
      <c r="EK170" s="13"/>
      <c r="EL170" s="13"/>
      <c r="EM170" s="13"/>
      <c r="EN170" s="13"/>
      <c r="EO170" s="13"/>
      <c r="EP170" s="13"/>
      <c r="EQ170" s="13"/>
      <c r="ER170" s="13"/>
      <c r="ES170" s="13"/>
      <c r="ET170" s="13"/>
      <c r="EU170" s="13"/>
      <c r="EV170" s="13"/>
      <c r="EW170" s="13"/>
      <c r="EX170" s="13"/>
      <c r="EY170" s="13"/>
      <c r="EZ170" s="13"/>
      <c r="FA170" s="13"/>
      <c r="FB170" s="13"/>
      <c r="FC170" s="13"/>
      <c r="FD170" s="13"/>
      <c r="FE170" s="13"/>
      <c r="FF170" s="13"/>
      <c r="FG170" s="13"/>
      <c r="FH170" s="13"/>
      <c r="FI170" s="13"/>
      <c r="FJ170" s="13"/>
      <c r="FK170" s="13"/>
      <c r="FL170" s="13"/>
      <c r="FM170" s="13"/>
    </row>
    <row r="171" spans="9:169" ht="14.25">
      <c r="I171" s="1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66"/>
      <c r="BH171" s="66"/>
      <c r="BI171" s="66"/>
      <c r="BJ171" s="66"/>
      <c r="BK171" s="66"/>
      <c r="BL171" s="66"/>
      <c r="BM171" s="66"/>
      <c r="BN171" s="66"/>
      <c r="BO171" s="66"/>
      <c r="BP171" s="66"/>
      <c r="BQ171" s="66"/>
      <c r="BR171" s="66"/>
      <c r="BS171" s="66"/>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13"/>
      <c r="DB171" s="13"/>
      <c r="DC171" s="13"/>
      <c r="DD171" s="13"/>
      <c r="DE171" s="13"/>
      <c r="DF171" s="13"/>
      <c r="DG171" s="13"/>
      <c r="DH171" s="13"/>
      <c r="DI171" s="13"/>
      <c r="DJ171" s="13"/>
      <c r="DK171" s="13"/>
      <c r="DL171" s="13"/>
      <c r="DM171" s="13"/>
      <c r="DN171" s="13"/>
      <c r="DO171" s="13"/>
      <c r="DP171" s="13"/>
      <c r="DQ171" s="13"/>
      <c r="DR171" s="13"/>
      <c r="DS171" s="13"/>
      <c r="DT171" s="13"/>
      <c r="DU171" s="13"/>
      <c r="DV171" s="13"/>
      <c r="DW171" s="13"/>
      <c r="DX171" s="13"/>
      <c r="DY171" s="13"/>
      <c r="DZ171" s="13"/>
      <c r="EA171" s="13"/>
      <c r="EB171" s="13"/>
      <c r="EC171" s="13"/>
      <c r="ED171" s="13"/>
      <c r="EE171" s="13"/>
      <c r="EF171" s="13"/>
      <c r="EG171" s="13"/>
      <c r="EH171" s="13"/>
      <c r="EI171" s="13"/>
      <c r="EJ171" s="13"/>
      <c r="EK171" s="13"/>
      <c r="EL171" s="13"/>
      <c r="EM171" s="13"/>
      <c r="EN171" s="13"/>
      <c r="EO171" s="13"/>
      <c r="EP171" s="13"/>
      <c r="EQ171" s="13"/>
      <c r="ER171" s="13"/>
      <c r="ES171" s="13"/>
      <c r="ET171" s="13"/>
      <c r="EU171" s="13"/>
      <c r="EV171" s="13"/>
      <c r="EW171" s="13"/>
      <c r="EX171" s="13"/>
      <c r="EY171" s="13"/>
      <c r="EZ171" s="13"/>
      <c r="FA171" s="13"/>
      <c r="FB171" s="13"/>
      <c r="FC171" s="13"/>
      <c r="FD171" s="13"/>
      <c r="FE171" s="13"/>
      <c r="FF171" s="13"/>
      <c r="FG171" s="13"/>
      <c r="FH171" s="13"/>
      <c r="FI171" s="13"/>
      <c r="FJ171" s="13"/>
      <c r="FK171" s="13"/>
      <c r="FL171" s="13"/>
      <c r="FM171" s="13"/>
    </row>
    <row r="172" spans="9:169" ht="14.25">
      <c r="I172" s="113"/>
      <c r="J172" s="6"/>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c r="AY172" s="13"/>
      <c r="AZ172" s="13"/>
      <c r="BA172" s="13"/>
      <c r="BB172" s="13"/>
      <c r="BC172" s="13"/>
      <c r="BD172" s="13"/>
      <c r="BE172" s="13"/>
      <c r="BF172" s="13"/>
      <c r="BG172" s="66"/>
      <c r="BH172" s="66"/>
      <c r="BI172" s="66"/>
      <c r="BJ172" s="66"/>
      <c r="BK172" s="66"/>
      <c r="BL172" s="66"/>
      <c r="BM172" s="66"/>
      <c r="BN172" s="66"/>
      <c r="BO172" s="66"/>
      <c r="BP172" s="66"/>
      <c r="BQ172" s="66"/>
      <c r="BR172" s="66"/>
      <c r="BS172" s="66"/>
      <c r="BT172" s="13"/>
      <c r="BU172" s="13"/>
      <c r="BV172" s="13"/>
      <c r="BW172" s="13"/>
      <c r="BX172" s="13"/>
      <c r="BY172" s="13"/>
      <c r="BZ172" s="13"/>
      <c r="CA172" s="13"/>
      <c r="CB172" s="13"/>
      <c r="CC172" s="13"/>
      <c r="CD172" s="13"/>
      <c r="CE172" s="13"/>
      <c r="CF172" s="13"/>
      <c r="CG172" s="13"/>
      <c r="CH172" s="13"/>
      <c r="CI172" s="13"/>
      <c r="CJ172" s="13"/>
      <c r="CK172" s="13"/>
      <c r="CL172" s="13"/>
      <c r="CM172" s="13"/>
      <c r="CN172" s="13"/>
      <c r="CO172" s="13"/>
      <c r="CP172" s="13"/>
      <c r="CQ172" s="13"/>
      <c r="CR172" s="13"/>
      <c r="CS172" s="13"/>
      <c r="CT172" s="13"/>
      <c r="CU172" s="13"/>
      <c r="CV172" s="13"/>
      <c r="CW172" s="13"/>
      <c r="CX172" s="13"/>
      <c r="CY172" s="13"/>
      <c r="CZ172" s="13"/>
      <c r="DA172" s="13"/>
      <c r="DB172" s="13"/>
      <c r="DC172" s="13"/>
      <c r="DD172" s="13"/>
      <c r="DE172" s="13"/>
      <c r="DF172" s="13"/>
      <c r="DG172" s="13"/>
      <c r="DH172" s="13"/>
      <c r="DI172" s="13"/>
      <c r="DJ172" s="13"/>
      <c r="DK172" s="13"/>
      <c r="DL172" s="13"/>
      <c r="DM172" s="13"/>
      <c r="DN172" s="13"/>
      <c r="DO172" s="13"/>
      <c r="DP172" s="13"/>
      <c r="DQ172" s="13"/>
      <c r="DR172" s="13"/>
      <c r="DS172" s="13"/>
      <c r="DT172" s="13"/>
      <c r="DU172" s="13"/>
      <c r="DV172" s="13"/>
      <c r="DW172" s="13"/>
      <c r="DX172" s="13"/>
      <c r="DY172" s="13"/>
      <c r="DZ172" s="13"/>
      <c r="EA172" s="13"/>
      <c r="EB172" s="13"/>
      <c r="EC172" s="13"/>
      <c r="ED172" s="13"/>
      <c r="EE172" s="13"/>
      <c r="EF172" s="13"/>
      <c r="EG172" s="13"/>
      <c r="EH172" s="13"/>
      <c r="EI172" s="13"/>
      <c r="EJ172" s="13"/>
      <c r="EK172" s="13"/>
      <c r="EL172" s="13"/>
      <c r="EM172" s="13"/>
      <c r="EN172" s="13"/>
      <c r="EO172" s="13"/>
      <c r="EP172" s="13"/>
      <c r="EQ172" s="13"/>
      <c r="ER172" s="13"/>
      <c r="ES172" s="13"/>
      <c r="ET172" s="13"/>
      <c r="EU172" s="13"/>
      <c r="EV172" s="13"/>
      <c r="EW172" s="13"/>
      <c r="EX172" s="13"/>
      <c r="EY172" s="13"/>
      <c r="EZ172" s="13"/>
      <c r="FA172" s="13"/>
      <c r="FB172" s="13"/>
      <c r="FC172" s="13"/>
      <c r="FD172" s="13"/>
      <c r="FE172" s="13"/>
      <c r="FF172" s="13"/>
      <c r="FG172" s="13"/>
      <c r="FH172" s="13"/>
      <c r="FI172" s="13"/>
      <c r="FJ172" s="13"/>
      <c r="FK172" s="13"/>
      <c r="FL172" s="13"/>
      <c r="FM172" s="13"/>
    </row>
    <row r="173" spans="9:169" ht="14.25">
      <c r="I173" s="1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c r="AY173" s="13"/>
      <c r="AZ173" s="13"/>
      <c r="BA173" s="13"/>
      <c r="BB173" s="13"/>
      <c r="BC173" s="13"/>
      <c r="BD173" s="13"/>
      <c r="BE173" s="13"/>
      <c r="BF173" s="13"/>
      <c r="BG173" s="66"/>
      <c r="BH173" s="66"/>
      <c r="BI173" s="66"/>
      <c r="BJ173" s="66"/>
      <c r="BK173" s="66"/>
      <c r="BL173" s="66"/>
      <c r="BM173" s="66"/>
      <c r="BN173" s="66"/>
      <c r="BO173" s="66"/>
      <c r="BP173" s="66"/>
      <c r="BQ173" s="66"/>
      <c r="BR173" s="66"/>
      <c r="BS173" s="66"/>
      <c r="BT173" s="13"/>
      <c r="BU173" s="13"/>
      <c r="BV173" s="13"/>
      <c r="BW173" s="13"/>
      <c r="BX173" s="13"/>
      <c r="BY173" s="13"/>
      <c r="BZ173" s="13"/>
      <c r="CA173" s="13"/>
      <c r="CB173" s="13"/>
      <c r="CC173" s="13"/>
      <c r="CD173" s="13"/>
      <c r="CE173" s="13"/>
      <c r="CF173" s="13"/>
      <c r="CG173" s="13"/>
      <c r="CH173" s="13"/>
      <c r="CI173" s="13"/>
      <c r="CJ173" s="13"/>
      <c r="CK173" s="13"/>
      <c r="CL173" s="13"/>
      <c r="CM173" s="13"/>
      <c r="CN173" s="13"/>
      <c r="CO173" s="13"/>
      <c r="CP173" s="13"/>
      <c r="CQ173" s="13"/>
      <c r="CR173" s="13"/>
      <c r="CS173" s="13"/>
      <c r="CT173" s="13"/>
      <c r="CU173" s="13"/>
      <c r="CV173" s="13"/>
      <c r="CW173" s="13"/>
      <c r="CX173" s="13"/>
      <c r="CY173" s="13"/>
      <c r="CZ173" s="13"/>
      <c r="DA173" s="13"/>
      <c r="DB173" s="13"/>
      <c r="DC173" s="13"/>
      <c r="DD173" s="13"/>
      <c r="DE173" s="13"/>
      <c r="DF173" s="13"/>
      <c r="DG173" s="13"/>
      <c r="DH173" s="13"/>
      <c r="DI173" s="13"/>
      <c r="DJ173" s="13"/>
      <c r="DK173" s="13"/>
      <c r="DL173" s="13"/>
      <c r="DM173" s="13"/>
      <c r="DN173" s="13"/>
      <c r="DO173" s="13"/>
      <c r="DP173" s="13"/>
      <c r="DQ173" s="13"/>
      <c r="DR173" s="13"/>
      <c r="DS173" s="13"/>
      <c r="DT173" s="13"/>
      <c r="DU173" s="13"/>
      <c r="DV173" s="13"/>
      <c r="DW173" s="13"/>
      <c r="DX173" s="13"/>
      <c r="DY173" s="13"/>
      <c r="DZ173" s="13"/>
      <c r="EA173" s="13"/>
      <c r="EB173" s="13"/>
      <c r="EC173" s="13"/>
      <c r="ED173" s="13"/>
      <c r="EE173" s="13"/>
      <c r="EF173" s="13"/>
      <c r="EG173" s="13"/>
      <c r="EH173" s="13"/>
      <c r="EI173" s="13"/>
      <c r="EJ173" s="13"/>
      <c r="EK173" s="13"/>
      <c r="EL173" s="13"/>
      <c r="EM173" s="13"/>
      <c r="EN173" s="13"/>
      <c r="EO173" s="13"/>
      <c r="EP173" s="13"/>
      <c r="EQ173" s="13"/>
      <c r="ER173" s="13"/>
      <c r="ES173" s="13"/>
      <c r="ET173" s="13"/>
      <c r="EU173" s="13"/>
      <c r="EV173" s="13"/>
      <c r="EW173" s="13"/>
      <c r="EX173" s="13"/>
      <c r="EY173" s="13"/>
      <c r="EZ173" s="13"/>
      <c r="FA173" s="13"/>
      <c r="FB173" s="13"/>
      <c r="FC173" s="13"/>
      <c r="FD173" s="13"/>
      <c r="FE173" s="13"/>
      <c r="FF173" s="13"/>
      <c r="FG173" s="13"/>
      <c r="FH173" s="13"/>
      <c r="FI173" s="13"/>
      <c r="FJ173" s="13"/>
      <c r="FK173" s="13"/>
      <c r="FL173" s="13"/>
      <c r="FM173" s="13"/>
    </row>
    <row r="174" spans="9:169" ht="14.25">
      <c r="I174" s="113"/>
      <c r="J174" s="6"/>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c r="BG174" s="66"/>
      <c r="BH174" s="66"/>
      <c r="BI174" s="66"/>
      <c r="BJ174" s="66"/>
      <c r="BK174" s="66"/>
      <c r="BL174" s="66"/>
      <c r="BM174" s="66"/>
      <c r="BN174" s="66"/>
      <c r="BO174" s="66"/>
      <c r="BP174" s="66"/>
      <c r="BQ174" s="66"/>
      <c r="BR174" s="66"/>
      <c r="BS174" s="66"/>
      <c r="BT174" s="13"/>
      <c r="BU174" s="13"/>
      <c r="BV174" s="13"/>
      <c r="BW174" s="13"/>
      <c r="BX174" s="13"/>
      <c r="BY174" s="13"/>
      <c r="BZ174" s="13"/>
      <c r="CA174" s="13"/>
      <c r="CB174" s="13"/>
      <c r="CC174" s="13"/>
      <c r="CD174" s="13"/>
      <c r="CE174" s="13"/>
      <c r="CF174" s="13"/>
      <c r="CG174" s="13"/>
      <c r="CH174" s="13"/>
      <c r="CI174" s="13"/>
      <c r="CJ174" s="13"/>
      <c r="CK174" s="13"/>
      <c r="CL174" s="13"/>
      <c r="CM174" s="13"/>
      <c r="CN174" s="13"/>
      <c r="CO174" s="13"/>
      <c r="CP174" s="13"/>
      <c r="CQ174" s="13"/>
      <c r="CR174" s="13"/>
      <c r="CS174" s="13"/>
      <c r="CT174" s="13"/>
      <c r="CU174" s="13"/>
      <c r="CV174" s="13"/>
      <c r="CW174" s="13"/>
      <c r="CX174" s="13"/>
      <c r="CY174" s="13"/>
      <c r="CZ174" s="13"/>
      <c r="DA174" s="13"/>
      <c r="DB174" s="13"/>
      <c r="DC174" s="13"/>
      <c r="DD174" s="13"/>
      <c r="DE174" s="13"/>
      <c r="DF174" s="13"/>
      <c r="DG174" s="13"/>
      <c r="DH174" s="13"/>
      <c r="DI174" s="13"/>
      <c r="DJ174" s="13"/>
      <c r="DK174" s="13"/>
      <c r="DL174" s="13"/>
      <c r="DM174" s="13"/>
      <c r="DN174" s="13"/>
      <c r="DO174" s="13"/>
      <c r="DP174" s="13"/>
      <c r="DQ174" s="13"/>
      <c r="DR174" s="13"/>
      <c r="DS174" s="13"/>
      <c r="DT174" s="13"/>
      <c r="DU174" s="13"/>
      <c r="DV174" s="13"/>
      <c r="DW174" s="13"/>
      <c r="DX174" s="13"/>
      <c r="DY174" s="13"/>
      <c r="DZ174" s="13"/>
      <c r="EA174" s="13"/>
      <c r="EB174" s="13"/>
      <c r="EC174" s="13"/>
      <c r="ED174" s="13"/>
      <c r="EE174" s="13"/>
      <c r="EF174" s="13"/>
      <c r="EG174" s="13"/>
      <c r="EH174" s="13"/>
      <c r="EI174" s="13"/>
      <c r="EJ174" s="13"/>
      <c r="EK174" s="13"/>
      <c r="EL174" s="13"/>
      <c r="EM174" s="13"/>
      <c r="EN174" s="13"/>
      <c r="EO174" s="13"/>
      <c r="EP174" s="13"/>
      <c r="EQ174" s="13"/>
      <c r="ER174" s="13"/>
      <c r="ES174" s="13"/>
      <c r="ET174" s="13"/>
      <c r="EU174" s="13"/>
      <c r="EV174" s="13"/>
      <c r="EW174" s="13"/>
      <c r="EX174" s="13"/>
      <c r="EY174" s="13"/>
      <c r="EZ174" s="13"/>
      <c r="FA174" s="13"/>
      <c r="FB174" s="13"/>
      <c r="FC174" s="13"/>
      <c r="FD174" s="13"/>
      <c r="FE174" s="13"/>
      <c r="FF174" s="13"/>
      <c r="FG174" s="13"/>
      <c r="FH174" s="13"/>
      <c r="FI174" s="13"/>
      <c r="FJ174" s="13"/>
      <c r="FK174" s="13"/>
      <c r="FL174" s="13"/>
      <c r="FM174" s="13"/>
    </row>
    <row r="175" spans="9:169" ht="14.25">
      <c r="I175" s="113"/>
      <c r="J175" s="6"/>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66"/>
      <c r="BH175" s="66"/>
      <c r="BI175" s="66"/>
      <c r="BJ175" s="66"/>
      <c r="BK175" s="66"/>
      <c r="BL175" s="66"/>
      <c r="BM175" s="66"/>
      <c r="BN175" s="66"/>
      <c r="BO175" s="66"/>
      <c r="BP175" s="66"/>
      <c r="BQ175" s="66"/>
      <c r="BR175" s="66"/>
      <c r="BS175" s="66"/>
      <c r="BT175" s="13"/>
      <c r="BU175" s="13"/>
      <c r="BV175" s="13"/>
      <c r="BW175" s="13"/>
      <c r="BX175" s="13"/>
      <c r="BY175" s="13"/>
      <c r="BZ175" s="13"/>
      <c r="CA175" s="13"/>
      <c r="CB175" s="13"/>
      <c r="CC175" s="13"/>
      <c r="CD175" s="13"/>
      <c r="CE175" s="13"/>
      <c r="CF175" s="13"/>
      <c r="CG175" s="13"/>
      <c r="CH175" s="13"/>
      <c r="CI175" s="13"/>
      <c r="CJ175" s="13"/>
      <c r="CK175" s="13"/>
      <c r="CL175" s="13"/>
      <c r="CM175" s="13"/>
      <c r="CN175" s="13"/>
      <c r="CO175" s="13"/>
      <c r="CP175" s="13"/>
      <c r="CQ175" s="13"/>
      <c r="CR175" s="13"/>
      <c r="CS175" s="13"/>
      <c r="CT175" s="13"/>
      <c r="CU175" s="13"/>
      <c r="CV175" s="13"/>
      <c r="CW175" s="13"/>
      <c r="CX175" s="13"/>
      <c r="CY175" s="13"/>
      <c r="CZ175" s="13"/>
      <c r="DA175" s="13"/>
      <c r="DB175" s="13"/>
      <c r="DC175" s="13"/>
      <c r="DD175" s="13"/>
      <c r="DE175" s="13"/>
      <c r="DF175" s="13"/>
      <c r="DG175" s="13"/>
      <c r="DH175" s="13"/>
      <c r="DI175" s="13"/>
      <c r="DJ175" s="13"/>
      <c r="DK175" s="13"/>
      <c r="DL175" s="13"/>
      <c r="DM175" s="13"/>
      <c r="DN175" s="13"/>
      <c r="DO175" s="13"/>
      <c r="DP175" s="13"/>
      <c r="DQ175" s="13"/>
      <c r="DR175" s="13"/>
      <c r="DS175" s="13"/>
      <c r="DT175" s="13"/>
      <c r="DU175" s="13"/>
      <c r="DV175" s="13"/>
      <c r="DW175" s="13"/>
      <c r="DX175" s="13"/>
      <c r="DY175" s="13"/>
      <c r="DZ175" s="13"/>
      <c r="EA175" s="13"/>
      <c r="EB175" s="13"/>
      <c r="EC175" s="13"/>
      <c r="ED175" s="13"/>
      <c r="EE175" s="13"/>
      <c r="EF175" s="13"/>
      <c r="EG175" s="13"/>
      <c r="EH175" s="13"/>
      <c r="EI175" s="13"/>
      <c r="EJ175" s="13"/>
      <c r="EK175" s="13"/>
      <c r="EL175" s="13"/>
      <c r="EM175" s="13"/>
      <c r="EN175" s="13"/>
      <c r="EO175" s="13"/>
      <c r="EP175" s="13"/>
      <c r="EQ175" s="13"/>
      <c r="ER175" s="13"/>
      <c r="ES175" s="13"/>
      <c r="ET175" s="13"/>
      <c r="EU175" s="13"/>
      <c r="EV175" s="13"/>
      <c r="EW175" s="13"/>
      <c r="EX175" s="13"/>
      <c r="EY175" s="13"/>
      <c r="EZ175" s="13"/>
      <c r="FA175" s="13"/>
      <c r="FB175" s="13"/>
      <c r="FC175" s="13"/>
      <c r="FD175" s="13"/>
      <c r="FE175" s="13"/>
      <c r="FF175" s="13"/>
      <c r="FG175" s="13"/>
      <c r="FH175" s="13"/>
      <c r="FI175" s="13"/>
      <c r="FJ175" s="13"/>
      <c r="FK175" s="13"/>
      <c r="FL175" s="13"/>
      <c r="FM175" s="13"/>
    </row>
    <row r="176" spans="9:169" ht="14.25">
      <c r="I176" s="104"/>
      <c r="J176" s="6"/>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66"/>
      <c r="BH176" s="66"/>
      <c r="BI176" s="66"/>
      <c r="BJ176" s="66"/>
      <c r="BK176" s="66"/>
      <c r="BL176" s="66"/>
      <c r="BM176" s="66"/>
      <c r="BN176" s="66"/>
      <c r="BO176" s="66"/>
      <c r="BP176" s="66"/>
      <c r="BQ176" s="66"/>
      <c r="BR176" s="66"/>
      <c r="BS176" s="66"/>
      <c r="BT176" s="13"/>
      <c r="BU176" s="13"/>
      <c r="BV176" s="13"/>
      <c r="BW176" s="13"/>
      <c r="BX176" s="13"/>
      <c r="BY176" s="13"/>
      <c r="BZ176" s="13"/>
      <c r="CA176" s="13"/>
      <c r="CB176" s="13"/>
      <c r="CC176" s="13"/>
      <c r="CD176" s="13"/>
      <c r="CE176" s="13"/>
      <c r="CF176" s="13"/>
      <c r="CG176" s="13"/>
      <c r="CH176" s="13"/>
      <c r="CI176" s="13"/>
      <c r="CJ176" s="13"/>
      <c r="CK176" s="13"/>
      <c r="CL176" s="13"/>
      <c r="CM176" s="13"/>
      <c r="CN176" s="13"/>
      <c r="CO176" s="13"/>
      <c r="CP176" s="13"/>
      <c r="CQ176" s="13"/>
      <c r="CR176" s="13"/>
      <c r="CS176" s="13"/>
      <c r="CT176" s="13"/>
      <c r="CU176" s="13"/>
      <c r="CV176" s="13"/>
      <c r="CW176" s="13"/>
      <c r="CX176" s="13"/>
      <c r="CY176" s="13"/>
      <c r="CZ176" s="13"/>
      <c r="DA176" s="13"/>
      <c r="DB176" s="13"/>
      <c r="DC176" s="13"/>
      <c r="DD176" s="13"/>
      <c r="DE176" s="13"/>
      <c r="DF176" s="13"/>
      <c r="DG176" s="13"/>
      <c r="DH176" s="13"/>
      <c r="DI176" s="13"/>
      <c r="DJ176" s="13"/>
      <c r="DK176" s="13"/>
      <c r="DL176" s="13"/>
      <c r="DM176" s="13"/>
      <c r="DN176" s="13"/>
      <c r="DO176" s="13"/>
      <c r="DP176" s="13"/>
      <c r="DQ176" s="13"/>
      <c r="DR176" s="13"/>
      <c r="DS176" s="13"/>
      <c r="DT176" s="13"/>
      <c r="DU176" s="13"/>
      <c r="DV176" s="13"/>
      <c r="DW176" s="13"/>
      <c r="DX176" s="13"/>
      <c r="DY176" s="13"/>
      <c r="DZ176" s="13"/>
      <c r="EA176" s="13"/>
      <c r="EB176" s="13"/>
      <c r="EC176" s="13"/>
      <c r="ED176" s="13"/>
      <c r="EE176" s="13"/>
      <c r="EF176" s="13"/>
      <c r="EG176" s="13"/>
      <c r="EH176" s="13"/>
      <c r="EI176" s="13"/>
      <c r="EJ176" s="13"/>
      <c r="EK176" s="13"/>
      <c r="EL176" s="13"/>
      <c r="EM176" s="13"/>
      <c r="EN176" s="13"/>
      <c r="EO176" s="13"/>
      <c r="EP176" s="13"/>
      <c r="EQ176" s="13"/>
      <c r="ER176" s="13"/>
      <c r="ES176" s="13"/>
      <c r="ET176" s="13"/>
      <c r="EU176" s="13"/>
      <c r="EV176" s="13"/>
      <c r="EW176" s="13"/>
      <c r="EX176" s="13"/>
      <c r="EY176" s="13"/>
      <c r="EZ176" s="13"/>
      <c r="FA176" s="13"/>
      <c r="FB176" s="13"/>
      <c r="FC176" s="13"/>
      <c r="FD176" s="13"/>
      <c r="FE176" s="13"/>
      <c r="FF176" s="13"/>
      <c r="FG176" s="13"/>
      <c r="FH176" s="13"/>
      <c r="FI176" s="13"/>
      <c r="FJ176" s="13"/>
      <c r="FK176" s="13"/>
      <c r="FL176" s="13"/>
      <c r="FM176" s="13"/>
    </row>
    <row r="177" spans="9:169" ht="14.25">
      <c r="I177" s="104"/>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c r="AY177" s="13"/>
      <c r="AZ177" s="13"/>
      <c r="BA177" s="13"/>
      <c r="BB177" s="13"/>
      <c r="BC177" s="13"/>
      <c r="BD177" s="13"/>
      <c r="BE177" s="13"/>
      <c r="BF177" s="13"/>
      <c r="BG177" s="66"/>
      <c r="BH177" s="66"/>
      <c r="BI177" s="66"/>
      <c r="BJ177" s="66"/>
      <c r="BK177" s="66"/>
      <c r="BL177" s="66"/>
      <c r="BM177" s="66"/>
      <c r="BN177" s="66"/>
      <c r="BO177" s="66"/>
      <c r="BP177" s="66"/>
      <c r="BQ177" s="66"/>
      <c r="BR177" s="66"/>
      <c r="BS177" s="66"/>
      <c r="BT177" s="13"/>
      <c r="BU177" s="13"/>
      <c r="BV177" s="13"/>
      <c r="BW177" s="13"/>
      <c r="BX177" s="13"/>
      <c r="BY177" s="13"/>
      <c r="BZ177" s="13"/>
      <c r="CA177" s="13"/>
      <c r="CB177" s="13"/>
      <c r="CC177" s="13"/>
      <c r="CD177" s="13"/>
      <c r="CE177" s="13"/>
      <c r="CF177" s="13"/>
      <c r="CG177" s="13"/>
      <c r="CH177" s="13"/>
      <c r="CI177" s="13"/>
      <c r="CJ177" s="13"/>
      <c r="CK177" s="13"/>
      <c r="CL177" s="13"/>
      <c r="CM177" s="13"/>
      <c r="CN177" s="13"/>
      <c r="CO177" s="13"/>
      <c r="CP177" s="13"/>
      <c r="CQ177" s="13"/>
      <c r="CR177" s="13"/>
      <c r="CS177" s="13"/>
      <c r="CT177" s="13"/>
      <c r="CU177" s="13"/>
      <c r="CV177" s="13"/>
      <c r="CW177" s="13"/>
      <c r="CX177" s="13"/>
      <c r="CY177" s="13"/>
      <c r="CZ177" s="13"/>
      <c r="DA177" s="13"/>
      <c r="DB177" s="13"/>
      <c r="DC177" s="13"/>
      <c r="DD177" s="13"/>
      <c r="DE177" s="13"/>
      <c r="DF177" s="13"/>
      <c r="DG177" s="13"/>
      <c r="DH177" s="13"/>
      <c r="DI177" s="13"/>
      <c r="DJ177" s="13"/>
      <c r="DK177" s="13"/>
      <c r="DL177" s="13"/>
      <c r="DM177" s="13"/>
      <c r="DN177" s="13"/>
      <c r="DO177" s="13"/>
      <c r="DP177" s="13"/>
      <c r="DQ177" s="13"/>
      <c r="DR177" s="13"/>
      <c r="DS177" s="13"/>
      <c r="DT177" s="13"/>
      <c r="DU177" s="13"/>
      <c r="DV177" s="13"/>
      <c r="DW177" s="13"/>
      <c r="DX177" s="13"/>
      <c r="DY177" s="13"/>
      <c r="DZ177" s="13"/>
      <c r="EA177" s="13"/>
      <c r="EB177" s="13"/>
      <c r="EC177" s="13"/>
      <c r="ED177" s="13"/>
      <c r="EE177" s="13"/>
      <c r="EF177" s="13"/>
      <c r="EG177" s="13"/>
      <c r="EH177" s="13"/>
      <c r="EI177" s="13"/>
      <c r="EJ177" s="13"/>
      <c r="EK177" s="13"/>
      <c r="EL177" s="13"/>
      <c r="EM177" s="13"/>
      <c r="EN177" s="13"/>
      <c r="EO177" s="13"/>
      <c r="EP177" s="13"/>
      <c r="EQ177" s="13"/>
      <c r="ER177" s="13"/>
      <c r="ES177" s="13"/>
      <c r="ET177" s="13"/>
      <c r="EU177" s="13"/>
      <c r="EV177" s="13"/>
      <c r="EW177" s="13"/>
      <c r="EX177" s="13"/>
      <c r="EY177" s="13"/>
      <c r="EZ177" s="13"/>
      <c r="FA177" s="13"/>
      <c r="FB177" s="13"/>
      <c r="FC177" s="13"/>
      <c r="FD177" s="13"/>
      <c r="FE177" s="13"/>
      <c r="FF177" s="13"/>
      <c r="FG177" s="13"/>
      <c r="FH177" s="13"/>
      <c r="FI177" s="13"/>
      <c r="FJ177" s="13"/>
      <c r="FK177" s="13"/>
      <c r="FL177" s="13"/>
      <c r="FM177" s="13"/>
    </row>
    <row r="178" spans="9:169" ht="14.25">
      <c r="I178" s="104"/>
      <c r="J178" s="6"/>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c r="AY178" s="13"/>
      <c r="AZ178" s="13"/>
      <c r="BA178" s="13"/>
      <c r="BB178" s="13"/>
      <c r="BC178" s="13"/>
      <c r="BD178" s="13"/>
      <c r="BE178" s="13"/>
      <c r="BF178" s="13"/>
      <c r="BG178" s="66"/>
      <c r="BH178" s="66"/>
      <c r="BI178" s="66"/>
      <c r="BJ178" s="66"/>
      <c r="BK178" s="66"/>
      <c r="BL178" s="66"/>
      <c r="BM178" s="66"/>
      <c r="BN178" s="66"/>
      <c r="BO178" s="66"/>
      <c r="BP178" s="66"/>
      <c r="BQ178" s="66"/>
      <c r="BR178" s="66"/>
      <c r="BS178" s="66"/>
      <c r="BT178" s="13"/>
      <c r="BU178" s="13"/>
      <c r="BV178" s="13"/>
      <c r="BW178" s="13"/>
      <c r="BX178" s="13"/>
      <c r="BY178" s="13"/>
      <c r="BZ178" s="13"/>
      <c r="CA178" s="13"/>
      <c r="CB178" s="13"/>
      <c r="CC178" s="13"/>
      <c r="CD178" s="13"/>
      <c r="CE178" s="13"/>
      <c r="CF178" s="13"/>
      <c r="CG178" s="13"/>
      <c r="CH178" s="13"/>
      <c r="CI178" s="13"/>
      <c r="CJ178" s="13"/>
      <c r="CK178" s="13"/>
      <c r="CL178" s="13"/>
      <c r="CM178" s="13"/>
      <c r="CN178" s="13"/>
      <c r="CO178" s="13"/>
      <c r="CP178" s="13"/>
      <c r="CQ178" s="13"/>
      <c r="CR178" s="13"/>
      <c r="CS178" s="13"/>
      <c r="CT178" s="13"/>
      <c r="CU178" s="13"/>
      <c r="CV178" s="13"/>
      <c r="CW178" s="13"/>
      <c r="CX178" s="13"/>
      <c r="CY178" s="13"/>
      <c r="CZ178" s="13"/>
      <c r="DA178" s="13"/>
      <c r="DB178" s="13"/>
      <c r="DC178" s="13"/>
      <c r="DD178" s="13"/>
      <c r="DE178" s="13"/>
      <c r="DF178" s="13"/>
      <c r="DG178" s="13"/>
      <c r="DH178" s="13"/>
      <c r="DI178" s="13"/>
      <c r="DJ178" s="13"/>
      <c r="DK178" s="13"/>
      <c r="DL178" s="13"/>
      <c r="DM178" s="13"/>
      <c r="DN178" s="13"/>
      <c r="DO178" s="13"/>
      <c r="DP178" s="13"/>
      <c r="DQ178" s="13"/>
      <c r="DR178" s="13"/>
      <c r="DS178" s="13"/>
      <c r="DT178" s="13"/>
      <c r="DU178" s="13"/>
      <c r="DV178" s="13"/>
      <c r="DW178" s="13"/>
      <c r="DX178" s="13"/>
      <c r="DY178" s="13"/>
      <c r="DZ178" s="13"/>
      <c r="EA178" s="13"/>
      <c r="EB178" s="13"/>
      <c r="EC178" s="13"/>
      <c r="ED178" s="13"/>
      <c r="EE178" s="13"/>
      <c r="EF178" s="13"/>
      <c r="EG178" s="13"/>
      <c r="EH178" s="13"/>
      <c r="EI178" s="13"/>
      <c r="EJ178" s="13"/>
      <c r="EK178" s="13"/>
      <c r="EL178" s="13"/>
      <c r="EM178" s="13"/>
      <c r="EN178" s="13"/>
      <c r="EO178" s="13"/>
      <c r="EP178" s="13"/>
      <c r="EQ178" s="13"/>
      <c r="ER178" s="13"/>
      <c r="ES178" s="13"/>
      <c r="ET178" s="13"/>
      <c r="EU178" s="13"/>
      <c r="EV178" s="13"/>
      <c r="EW178" s="13"/>
      <c r="EX178" s="13"/>
      <c r="EY178" s="13"/>
      <c r="EZ178" s="13"/>
      <c r="FA178" s="13"/>
      <c r="FB178" s="13"/>
      <c r="FC178" s="13"/>
      <c r="FD178" s="13"/>
      <c r="FE178" s="13"/>
      <c r="FF178" s="13"/>
      <c r="FG178" s="13"/>
      <c r="FH178" s="13"/>
      <c r="FI178" s="13"/>
      <c r="FJ178" s="13"/>
      <c r="FK178" s="13"/>
      <c r="FL178" s="13"/>
      <c r="FM178" s="13"/>
    </row>
    <row r="179" spans="9:169" ht="14.25">
      <c r="I179" s="1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c r="AY179" s="13"/>
      <c r="AZ179" s="13"/>
      <c r="BA179" s="13"/>
      <c r="BB179" s="13"/>
      <c r="BC179" s="13"/>
      <c r="BD179" s="13"/>
      <c r="BE179" s="13"/>
      <c r="BF179" s="13"/>
      <c r="BG179" s="66"/>
      <c r="BH179" s="66"/>
      <c r="BI179" s="66"/>
      <c r="BJ179" s="66"/>
      <c r="BK179" s="66"/>
      <c r="BL179" s="66"/>
      <c r="BM179" s="66"/>
      <c r="BN179" s="66"/>
      <c r="BO179" s="66"/>
      <c r="BP179" s="66"/>
      <c r="BQ179" s="66"/>
      <c r="BR179" s="66"/>
      <c r="BS179" s="66"/>
      <c r="BT179" s="13"/>
      <c r="BU179" s="13"/>
      <c r="BV179" s="13"/>
      <c r="BW179" s="13"/>
      <c r="BX179" s="13"/>
      <c r="BY179" s="13"/>
      <c r="BZ179" s="13"/>
      <c r="CA179" s="13"/>
      <c r="CB179" s="13"/>
      <c r="CC179" s="13"/>
      <c r="CD179" s="13"/>
      <c r="CE179" s="13"/>
      <c r="CF179" s="13"/>
      <c r="CG179" s="13"/>
      <c r="CH179" s="13"/>
      <c r="CI179" s="13"/>
      <c r="CJ179" s="13"/>
      <c r="CK179" s="13"/>
      <c r="CL179" s="13"/>
      <c r="CM179" s="13"/>
      <c r="CN179" s="13"/>
      <c r="CO179" s="13"/>
      <c r="CP179" s="13"/>
      <c r="CQ179" s="13"/>
      <c r="CR179" s="13"/>
      <c r="CS179" s="13"/>
      <c r="CT179" s="13"/>
      <c r="CU179" s="13"/>
      <c r="CV179" s="13"/>
      <c r="CW179" s="13"/>
      <c r="CX179" s="13"/>
      <c r="CY179" s="13"/>
      <c r="CZ179" s="13"/>
      <c r="DA179" s="13"/>
      <c r="DB179" s="13"/>
      <c r="DC179" s="13"/>
      <c r="DD179" s="13"/>
      <c r="DE179" s="13"/>
      <c r="DF179" s="13"/>
      <c r="DG179" s="13"/>
      <c r="DH179" s="13"/>
      <c r="DI179" s="13"/>
      <c r="DJ179" s="13"/>
      <c r="DK179" s="13"/>
      <c r="DL179" s="13"/>
      <c r="DM179" s="13"/>
      <c r="DN179" s="13"/>
      <c r="DO179" s="13"/>
      <c r="DP179" s="13"/>
      <c r="DQ179" s="13"/>
      <c r="DR179" s="13"/>
      <c r="DS179" s="13"/>
      <c r="DT179" s="13"/>
      <c r="DU179" s="13"/>
      <c r="DV179" s="13"/>
      <c r="DW179" s="13"/>
      <c r="DX179" s="13"/>
      <c r="DY179" s="13"/>
      <c r="DZ179" s="13"/>
      <c r="EA179" s="13"/>
      <c r="EB179" s="13"/>
      <c r="EC179" s="13"/>
      <c r="ED179" s="13"/>
      <c r="EE179" s="13"/>
      <c r="EF179" s="13"/>
      <c r="EG179" s="13"/>
      <c r="EH179" s="13"/>
      <c r="EI179" s="13"/>
      <c r="EJ179" s="13"/>
      <c r="EK179" s="13"/>
      <c r="EL179" s="13"/>
      <c r="EM179" s="13"/>
      <c r="EN179" s="13"/>
      <c r="EO179" s="13"/>
      <c r="EP179" s="13"/>
      <c r="EQ179" s="13"/>
      <c r="ER179" s="13"/>
      <c r="ES179" s="13"/>
      <c r="ET179" s="13"/>
      <c r="EU179" s="13"/>
      <c r="EV179" s="13"/>
      <c r="EW179" s="13"/>
      <c r="EX179" s="13"/>
      <c r="EY179" s="13"/>
      <c r="EZ179" s="13"/>
      <c r="FA179" s="13"/>
      <c r="FB179" s="13"/>
      <c r="FC179" s="13"/>
      <c r="FD179" s="13"/>
      <c r="FE179" s="13"/>
      <c r="FF179" s="13"/>
      <c r="FG179" s="13"/>
      <c r="FH179" s="13"/>
      <c r="FI179" s="13"/>
      <c r="FJ179" s="13"/>
      <c r="FK179" s="13"/>
      <c r="FL179" s="13"/>
      <c r="FM179" s="13"/>
    </row>
    <row r="180" spans="9:169" ht="14.25">
      <c r="I180" s="113"/>
      <c r="J180" s="6"/>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c r="AY180" s="13"/>
      <c r="AZ180" s="13"/>
      <c r="BA180" s="13"/>
      <c r="BB180" s="13"/>
      <c r="BC180" s="13"/>
      <c r="BD180" s="13"/>
      <c r="BE180" s="13"/>
      <c r="BF180" s="13"/>
      <c r="BG180" s="66"/>
      <c r="BH180" s="66"/>
      <c r="BI180" s="66"/>
      <c r="BJ180" s="66"/>
      <c r="BK180" s="66"/>
      <c r="BL180" s="66"/>
      <c r="BM180" s="66"/>
      <c r="BN180" s="66"/>
      <c r="BO180" s="66"/>
      <c r="BP180" s="66"/>
      <c r="BQ180" s="66"/>
      <c r="BR180" s="66"/>
      <c r="BS180" s="66"/>
      <c r="BT180" s="13"/>
      <c r="BU180" s="13"/>
      <c r="BV180" s="13"/>
      <c r="BW180" s="13"/>
      <c r="BX180" s="13"/>
      <c r="BY180" s="13"/>
      <c r="BZ180" s="13"/>
      <c r="CA180" s="13"/>
      <c r="CB180" s="13"/>
      <c r="CC180" s="13"/>
      <c r="CD180" s="13"/>
      <c r="CE180" s="13"/>
      <c r="CF180" s="13"/>
      <c r="CG180" s="13"/>
      <c r="CH180" s="13"/>
      <c r="CI180" s="13"/>
      <c r="CJ180" s="13"/>
      <c r="CK180" s="13"/>
      <c r="CL180" s="13"/>
      <c r="CM180" s="13"/>
      <c r="CN180" s="13"/>
      <c r="CO180" s="13"/>
      <c r="CP180" s="13"/>
      <c r="CQ180" s="13"/>
      <c r="CR180" s="13"/>
      <c r="CS180" s="13"/>
      <c r="CT180" s="13"/>
      <c r="CU180" s="13"/>
      <c r="CV180" s="13"/>
      <c r="CW180" s="13"/>
      <c r="CX180" s="13"/>
      <c r="CY180" s="13"/>
      <c r="CZ180" s="13"/>
      <c r="DA180" s="13"/>
      <c r="DB180" s="13"/>
      <c r="DC180" s="13"/>
      <c r="DD180" s="13"/>
      <c r="DE180" s="13"/>
      <c r="DF180" s="13"/>
      <c r="DG180" s="13"/>
      <c r="DH180" s="13"/>
      <c r="DI180" s="13"/>
      <c r="DJ180" s="13"/>
      <c r="DK180" s="13"/>
      <c r="DL180" s="13"/>
      <c r="DM180" s="13"/>
      <c r="DN180" s="13"/>
      <c r="DO180" s="13"/>
      <c r="DP180" s="13"/>
      <c r="DQ180" s="13"/>
      <c r="DR180" s="13"/>
      <c r="DS180" s="13"/>
      <c r="DT180" s="13"/>
      <c r="DU180" s="13"/>
      <c r="DV180" s="13"/>
      <c r="DW180" s="13"/>
      <c r="DX180" s="13"/>
      <c r="DY180" s="13"/>
      <c r="DZ180" s="13"/>
      <c r="EA180" s="13"/>
      <c r="EB180" s="13"/>
      <c r="EC180" s="13"/>
      <c r="ED180" s="13"/>
      <c r="EE180" s="13"/>
      <c r="EF180" s="13"/>
      <c r="EG180" s="13"/>
      <c r="EH180" s="13"/>
      <c r="EI180" s="13"/>
      <c r="EJ180" s="13"/>
      <c r="EK180" s="13"/>
      <c r="EL180" s="13"/>
      <c r="EM180" s="13"/>
      <c r="EN180" s="13"/>
      <c r="EO180" s="13"/>
      <c r="EP180" s="13"/>
      <c r="EQ180" s="13"/>
      <c r="ER180" s="13"/>
      <c r="ES180" s="13"/>
      <c r="ET180" s="13"/>
      <c r="EU180" s="13"/>
      <c r="EV180" s="13"/>
      <c r="EW180" s="13"/>
      <c r="EX180" s="13"/>
      <c r="EY180" s="13"/>
      <c r="EZ180" s="13"/>
      <c r="FA180" s="13"/>
      <c r="FB180" s="13"/>
      <c r="FC180" s="13"/>
      <c r="FD180" s="13"/>
      <c r="FE180" s="13"/>
      <c r="FF180" s="13"/>
      <c r="FG180" s="13"/>
      <c r="FH180" s="13"/>
      <c r="FI180" s="13"/>
      <c r="FJ180" s="13"/>
      <c r="FK180" s="13"/>
      <c r="FL180" s="13"/>
      <c r="FM180" s="13"/>
    </row>
    <row r="181" spans="9:169" ht="14.25">
      <c r="I181" s="113"/>
      <c r="J181" s="6"/>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c r="AY181" s="13"/>
      <c r="AZ181" s="13"/>
      <c r="BA181" s="13"/>
      <c r="BB181" s="13"/>
      <c r="BC181" s="13"/>
      <c r="BD181" s="13"/>
      <c r="BE181" s="13"/>
      <c r="BF181" s="13"/>
      <c r="BG181" s="66"/>
      <c r="BH181" s="66"/>
      <c r="BI181" s="66"/>
      <c r="BJ181" s="66"/>
      <c r="BK181" s="66"/>
      <c r="BL181" s="66"/>
      <c r="BM181" s="66"/>
      <c r="BN181" s="66"/>
      <c r="BO181" s="66"/>
      <c r="BP181" s="66"/>
      <c r="BQ181" s="66"/>
      <c r="BR181" s="66"/>
      <c r="BS181" s="66"/>
      <c r="BT181" s="13"/>
      <c r="BU181" s="13"/>
      <c r="BV181" s="13"/>
      <c r="BW181" s="13"/>
      <c r="BX181" s="13"/>
      <c r="BY181" s="13"/>
      <c r="BZ181" s="13"/>
      <c r="CA181" s="13"/>
      <c r="CB181" s="13"/>
      <c r="CC181" s="13"/>
      <c r="CD181" s="13"/>
      <c r="CE181" s="13"/>
      <c r="CF181" s="13"/>
      <c r="CG181" s="13"/>
      <c r="CH181" s="13"/>
      <c r="CI181" s="13"/>
      <c r="CJ181" s="13"/>
      <c r="CK181" s="13"/>
      <c r="CL181" s="13"/>
      <c r="CM181" s="13"/>
      <c r="CN181" s="13"/>
      <c r="CO181" s="13"/>
      <c r="CP181" s="13"/>
      <c r="CQ181" s="13"/>
      <c r="CR181" s="13"/>
      <c r="CS181" s="13"/>
      <c r="CT181" s="13"/>
      <c r="CU181" s="13"/>
      <c r="CV181" s="13"/>
      <c r="CW181" s="13"/>
      <c r="CX181" s="13"/>
      <c r="CY181" s="13"/>
      <c r="CZ181" s="13"/>
      <c r="DA181" s="13"/>
      <c r="DB181" s="13"/>
      <c r="DC181" s="13"/>
      <c r="DD181" s="13"/>
      <c r="DE181" s="13"/>
      <c r="DF181" s="13"/>
      <c r="DG181" s="13"/>
      <c r="DH181" s="13"/>
      <c r="DI181" s="13"/>
      <c r="DJ181" s="13"/>
      <c r="DK181" s="13"/>
      <c r="DL181" s="13"/>
      <c r="DM181" s="13"/>
      <c r="DN181" s="13"/>
      <c r="DO181" s="13"/>
      <c r="DP181" s="13"/>
      <c r="DQ181" s="13"/>
      <c r="DR181" s="13"/>
      <c r="DS181" s="13"/>
      <c r="DT181" s="13"/>
      <c r="DU181" s="13"/>
      <c r="DV181" s="13"/>
      <c r="DW181" s="13"/>
      <c r="DX181" s="13"/>
      <c r="DY181" s="13"/>
      <c r="DZ181" s="13"/>
      <c r="EA181" s="13"/>
      <c r="EB181" s="13"/>
      <c r="EC181" s="13"/>
      <c r="ED181" s="13"/>
      <c r="EE181" s="13"/>
      <c r="EF181" s="13"/>
      <c r="EG181" s="13"/>
      <c r="EH181" s="13"/>
      <c r="EI181" s="13"/>
      <c r="EJ181" s="13"/>
      <c r="EK181" s="13"/>
      <c r="EL181" s="13"/>
      <c r="EM181" s="13"/>
      <c r="EN181" s="13"/>
      <c r="EO181" s="13"/>
      <c r="EP181" s="13"/>
      <c r="EQ181" s="13"/>
      <c r="ER181" s="13"/>
      <c r="ES181" s="13"/>
      <c r="ET181" s="13"/>
      <c r="EU181" s="13"/>
      <c r="EV181" s="13"/>
      <c r="EW181" s="13"/>
      <c r="EX181" s="13"/>
      <c r="EY181" s="13"/>
      <c r="EZ181" s="13"/>
      <c r="FA181" s="13"/>
      <c r="FB181" s="13"/>
      <c r="FC181" s="13"/>
      <c r="FD181" s="13"/>
      <c r="FE181" s="13"/>
      <c r="FF181" s="13"/>
      <c r="FG181" s="13"/>
      <c r="FH181" s="13"/>
      <c r="FI181" s="13"/>
      <c r="FJ181" s="13"/>
      <c r="FK181" s="13"/>
      <c r="FL181" s="13"/>
      <c r="FM181" s="13"/>
    </row>
    <row r="182" spans="9:169" ht="14.25">
      <c r="I182" s="1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c r="AY182" s="13"/>
      <c r="AZ182" s="13"/>
      <c r="BA182" s="13"/>
      <c r="BB182" s="13"/>
      <c r="BC182" s="13"/>
      <c r="BD182" s="13"/>
      <c r="BE182" s="13"/>
      <c r="BF182" s="13"/>
      <c r="BG182" s="66"/>
      <c r="BH182" s="66"/>
      <c r="BI182" s="66"/>
      <c r="BJ182" s="66"/>
      <c r="BK182" s="66"/>
      <c r="BL182" s="66"/>
      <c r="BM182" s="66"/>
      <c r="BN182" s="66"/>
      <c r="BO182" s="66"/>
      <c r="BP182" s="66"/>
      <c r="BQ182" s="66"/>
      <c r="BR182" s="66"/>
      <c r="BS182" s="66"/>
      <c r="BT182" s="13"/>
      <c r="BU182" s="13"/>
      <c r="BV182" s="13"/>
      <c r="BW182" s="13"/>
      <c r="BX182" s="13"/>
      <c r="BY182" s="13"/>
      <c r="BZ182" s="13"/>
      <c r="CA182" s="13"/>
      <c r="CB182" s="13"/>
      <c r="CC182" s="13"/>
      <c r="CD182" s="13"/>
      <c r="CE182" s="13"/>
      <c r="CF182" s="13"/>
      <c r="CG182" s="13"/>
      <c r="CH182" s="13"/>
      <c r="CI182" s="13"/>
      <c r="CJ182" s="13"/>
      <c r="CK182" s="13"/>
      <c r="CL182" s="13"/>
      <c r="CM182" s="13"/>
      <c r="CN182" s="13"/>
      <c r="CO182" s="13"/>
      <c r="CP182" s="13"/>
      <c r="CQ182" s="13"/>
      <c r="CR182" s="13"/>
      <c r="CS182" s="13"/>
      <c r="CT182" s="13"/>
      <c r="CU182" s="13"/>
      <c r="CV182" s="13"/>
      <c r="CW182" s="13"/>
      <c r="CX182" s="13"/>
      <c r="CY182" s="13"/>
      <c r="CZ182" s="13"/>
      <c r="DA182" s="13"/>
      <c r="DB182" s="13"/>
      <c r="DC182" s="13"/>
      <c r="DD182" s="13"/>
      <c r="DE182" s="13"/>
      <c r="DF182" s="13"/>
      <c r="DG182" s="13"/>
      <c r="DH182" s="13"/>
      <c r="DI182" s="13"/>
      <c r="DJ182" s="13"/>
      <c r="DK182" s="13"/>
      <c r="DL182" s="13"/>
      <c r="DM182" s="13"/>
      <c r="DN182" s="13"/>
      <c r="DO182" s="13"/>
      <c r="DP182" s="13"/>
      <c r="DQ182" s="13"/>
      <c r="DR182" s="13"/>
      <c r="DS182" s="13"/>
      <c r="DT182" s="13"/>
      <c r="DU182" s="13"/>
      <c r="DV182" s="13"/>
      <c r="DW182" s="13"/>
      <c r="DX182" s="13"/>
      <c r="DY182" s="13"/>
      <c r="DZ182" s="13"/>
      <c r="EA182" s="13"/>
      <c r="EB182" s="13"/>
      <c r="EC182" s="13"/>
      <c r="ED182" s="13"/>
      <c r="EE182" s="13"/>
      <c r="EF182" s="13"/>
      <c r="EG182" s="13"/>
      <c r="EH182" s="13"/>
      <c r="EI182" s="13"/>
      <c r="EJ182" s="13"/>
      <c r="EK182" s="13"/>
      <c r="EL182" s="13"/>
      <c r="EM182" s="13"/>
      <c r="EN182" s="13"/>
      <c r="EO182" s="13"/>
      <c r="EP182" s="13"/>
      <c r="EQ182" s="13"/>
      <c r="ER182" s="13"/>
      <c r="ES182" s="13"/>
      <c r="ET182" s="13"/>
      <c r="EU182" s="13"/>
      <c r="EV182" s="13"/>
      <c r="EW182" s="13"/>
      <c r="EX182" s="13"/>
      <c r="EY182" s="13"/>
      <c r="EZ182" s="13"/>
      <c r="FA182" s="13"/>
      <c r="FB182" s="13"/>
      <c r="FC182" s="13"/>
      <c r="FD182" s="13"/>
      <c r="FE182" s="13"/>
      <c r="FF182" s="13"/>
      <c r="FG182" s="13"/>
      <c r="FH182" s="13"/>
      <c r="FI182" s="13"/>
      <c r="FJ182" s="13"/>
      <c r="FK182" s="13"/>
      <c r="FL182" s="13"/>
      <c r="FM182" s="13"/>
    </row>
    <row r="183" spans="9:169" ht="14.25">
      <c r="I183" s="1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c r="AY183" s="13"/>
      <c r="AZ183" s="13"/>
      <c r="BA183" s="13"/>
      <c r="BB183" s="13"/>
      <c r="BC183" s="13"/>
      <c r="BD183" s="13"/>
      <c r="BE183" s="13"/>
      <c r="BF183" s="13"/>
      <c r="BG183" s="66"/>
      <c r="BH183" s="66"/>
      <c r="BI183" s="66"/>
      <c r="BJ183" s="66"/>
      <c r="BK183" s="66"/>
      <c r="BL183" s="66"/>
      <c r="BM183" s="66"/>
      <c r="BN183" s="66"/>
      <c r="BO183" s="66"/>
      <c r="BP183" s="66"/>
      <c r="BQ183" s="66"/>
      <c r="BR183" s="66"/>
      <c r="BS183" s="66"/>
      <c r="BT183" s="13"/>
      <c r="BU183" s="13"/>
      <c r="BV183" s="13"/>
      <c r="BW183" s="13"/>
      <c r="BX183" s="13"/>
      <c r="BY183" s="13"/>
      <c r="BZ183" s="13"/>
      <c r="CA183" s="13"/>
      <c r="CB183" s="13"/>
      <c r="CC183" s="13"/>
      <c r="CD183" s="13"/>
      <c r="CE183" s="13"/>
      <c r="CF183" s="13"/>
      <c r="CG183" s="13"/>
      <c r="CH183" s="13"/>
      <c r="CI183" s="13"/>
      <c r="CJ183" s="13"/>
      <c r="CK183" s="13"/>
      <c r="CL183" s="13"/>
      <c r="CM183" s="13"/>
      <c r="CN183" s="13"/>
      <c r="CO183" s="13"/>
      <c r="CP183" s="13"/>
      <c r="CQ183" s="13"/>
      <c r="CR183" s="13"/>
      <c r="CS183" s="13"/>
      <c r="CT183" s="13"/>
      <c r="CU183" s="13"/>
      <c r="CV183" s="13"/>
      <c r="CW183" s="13"/>
      <c r="CX183" s="13"/>
      <c r="CY183" s="13"/>
      <c r="CZ183" s="13"/>
      <c r="DA183" s="13"/>
      <c r="DB183" s="13"/>
      <c r="DC183" s="13"/>
      <c r="DD183" s="13"/>
      <c r="DE183" s="13"/>
      <c r="DF183" s="13"/>
      <c r="DG183" s="13"/>
      <c r="DH183" s="13"/>
      <c r="DI183" s="13"/>
      <c r="DJ183" s="13"/>
      <c r="DK183" s="13"/>
      <c r="DL183" s="13"/>
      <c r="DM183" s="13"/>
      <c r="DN183" s="13"/>
      <c r="DO183" s="13"/>
      <c r="DP183" s="13"/>
      <c r="DQ183" s="13"/>
      <c r="DR183" s="13"/>
      <c r="DS183" s="13"/>
      <c r="DT183" s="13"/>
      <c r="DU183" s="13"/>
      <c r="DV183" s="13"/>
      <c r="DW183" s="13"/>
      <c r="DX183" s="13"/>
      <c r="DY183" s="13"/>
      <c r="DZ183" s="13"/>
      <c r="EA183" s="13"/>
      <c r="EB183" s="13"/>
      <c r="EC183" s="13"/>
      <c r="ED183" s="13"/>
      <c r="EE183" s="13"/>
      <c r="EF183" s="13"/>
      <c r="EG183" s="13"/>
      <c r="EH183" s="13"/>
      <c r="EI183" s="13"/>
      <c r="EJ183" s="13"/>
      <c r="EK183" s="13"/>
      <c r="EL183" s="13"/>
      <c r="EM183" s="13"/>
      <c r="EN183" s="13"/>
      <c r="EO183" s="13"/>
      <c r="EP183" s="13"/>
      <c r="EQ183" s="13"/>
      <c r="ER183" s="13"/>
      <c r="ES183" s="13"/>
      <c r="ET183" s="13"/>
      <c r="EU183" s="13"/>
      <c r="EV183" s="13"/>
      <c r="EW183" s="13"/>
      <c r="EX183" s="13"/>
      <c r="EY183" s="13"/>
      <c r="EZ183" s="13"/>
      <c r="FA183" s="13"/>
      <c r="FB183" s="13"/>
      <c r="FC183" s="13"/>
      <c r="FD183" s="13"/>
      <c r="FE183" s="13"/>
      <c r="FF183" s="13"/>
      <c r="FG183" s="13"/>
      <c r="FH183" s="13"/>
      <c r="FI183" s="13"/>
      <c r="FJ183" s="13"/>
      <c r="FK183" s="13"/>
      <c r="FL183" s="13"/>
      <c r="FM183" s="13"/>
    </row>
    <row r="184" spans="9:169" ht="14.25">
      <c r="I184" s="104"/>
      <c r="J184" s="6"/>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c r="AY184" s="13"/>
      <c r="AZ184" s="13"/>
      <c r="BA184" s="13"/>
      <c r="BB184" s="13"/>
      <c r="BC184" s="13"/>
      <c r="BD184" s="13"/>
      <c r="BE184" s="13"/>
      <c r="BF184" s="13"/>
      <c r="BG184" s="66"/>
      <c r="BH184" s="66"/>
      <c r="BI184" s="66"/>
      <c r="BJ184" s="66"/>
      <c r="BK184" s="66"/>
      <c r="BL184" s="66"/>
      <c r="BM184" s="66"/>
      <c r="BN184" s="66"/>
      <c r="BO184" s="66"/>
      <c r="BP184" s="66"/>
      <c r="BQ184" s="66"/>
      <c r="BR184" s="66"/>
      <c r="BS184" s="66"/>
      <c r="BT184" s="13"/>
      <c r="BU184" s="13"/>
      <c r="BV184" s="13"/>
      <c r="BW184" s="13"/>
      <c r="BX184" s="13"/>
      <c r="BY184" s="13"/>
      <c r="BZ184" s="13"/>
      <c r="CA184" s="13"/>
      <c r="CB184" s="13"/>
      <c r="CC184" s="13"/>
      <c r="CD184" s="13"/>
      <c r="CE184" s="13"/>
      <c r="CF184" s="13"/>
      <c r="CG184" s="13"/>
      <c r="CH184" s="13"/>
      <c r="CI184" s="13"/>
      <c r="CJ184" s="13"/>
      <c r="CK184" s="13"/>
      <c r="CL184" s="13"/>
      <c r="CM184" s="13"/>
      <c r="CN184" s="13"/>
      <c r="CO184" s="13"/>
      <c r="CP184" s="13"/>
      <c r="CQ184" s="13"/>
      <c r="CR184" s="13"/>
      <c r="CS184" s="13"/>
      <c r="CT184" s="13"/>
      <c r="CU184" s="13"/>
      <c r="CV184" s="13"/>
      <c r="CW184" s="13"/>
      <c r="CX184" s="13"/>
      <c r="CY184" s="13"/>
      <c r="CZ184" s="13"/>
      <c r="DA184" s="13"/>
      <c r="DB184" s="13"/>
      <c r="DC184" s="13"/>
      <c r="DD184" s="13"/>
      <c r="DE184" s="13"/>
      <c r="DF184" s="13"/>
      <c r="DG184" s="13"/>
      <c r="DH184" s="13"/>
      <c r="DI184" s="13"/>
      <c r="DJ184" s="13"/>
      <c r="DK184" s="13"/>
      <c r="DL184" s="13"/>
      <c r="DM184" s="13"/>
      <c r="DN184" s="13"/>
      <c r="DO184" s="13"/>
      <c r="DP184" s="13"/>
      <c r="DQ184" s="13"/>
      <c r="DR184" s="13"/>
      <c r="DS184" s="13"/>
      <c r="DT184" s="13"/>
      <c r="DU184" s="13"/>
      <c r="DV184" s="13"/>
      <c r="DW184" s="13"/>
      <c r="DX184" s="13"/>
      <c r="DY184" s="13"/>
      <c r="DZ184" s="13"/>
      <c r="EA184" s="13"/>
      <c r="EB184" s="13"/>
      <c r="EC184" s="13"/>
      <c r="ED184" s="13"/>
      <c r="EE184" s="13"/>
      <c r="EF184" s="13"/>
      <c r="EG184" s="13"/>
      <c r="EH184" s="13"/>
      <c r="EI184" s="13"/>
      <c r="EJ184" s="13"/>
      <c r="EK184" s="13"/>
      <c r="EL184" s="13"/>
      <c r="EM184" s="13"/>
      <c r="EN184" s="13"/>
      <c r="EO184" s="13"/>
      <c r="EP184" s="13"/>
      <c r="EQ184" s="13"/>
      <c r="ER184" s="13"/>
      <c r="ES184" s="13"/>
      <c r="ET184" s="13"/>
      <c r="EU184" s="13"/>
      <c r="EV184" s="13"/>
      <c r="EW184" s="13"/>
      <c r="EX184" s="13"/>
      <c r="EY184" s="13"/>
      <c r="EZ184" s="13"/>
      <c r="FA184" s="13"/>
      <c r="FB184" s="13"/>
      <c r="FC184" s="13"/>
      <c r="FD184" s="13"/>
      <c r="FE184" s="13"/>
      <c r="FF184" s="13"/>
      <c r="FG184" s="13"/>
      <c r="FH184" s="13"/>
      <c r="FI184" s="13"/>
      <c r="FJ184" s="13"/>
      <c r="FK184" s="13"/>
      <c r="FL184" s="13"/>
      <c r="FM184" s="13"/>
    </row>
    <row r="185" spans="9:169" ht="14.25">
      <c r="I185" s="104"/>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c r="AY185" s="13"/>
      <c r="AZ185" s="13"/>
      <c r="BA185" s="13"/>
      <c r="BB185" s="13"/>
      <c r="BC185" s="13"/>
      <c r="BD185" s="13"/>
      <c r="BE185" s="13"/>
      <c r="BF185" s="13"/>
      <c r="BG185" s="66"/>
      <c r="BH185" s="66"/>
      <c r="BI185" s="66"/>
      <c r="BJ185" s="66"/>
      <c r="BK185" s="66"/>
      <c r="BL185" s="66"/>
      <c r="BM185" s="66"/>
      <c r="BN185" s="66"/>
      <c r="BO185" s="66"/>
      <c r="BP185" s="66"/>
      <c r="BQ185" s="66"/>
      <c r="BR185" s="66"/>
      <c r="BS185" s="66"/>
      <c r="BT185" s="13"/>
      <c r="BU185" s="13"/>
      <c r="BV185" s="13"/>
      <c r="BW185" s="13"/>
      <c r="BX185" s="13"/>
      <c r="BY185" s="13"/>
      <c r="BZ185" s="13"/>
      <c r="CA185" s="13"/>
      <c r="CB185" s="13"/>
      <c r="CC185" s="13"/>
      <c r="CD185" s="13"/>
      <c r="CE185" s="13"/>
      <c r="CF185" s="13"/>
      <c r="CG185" s="13"/>
      <c r="CH185" s="13"/>
      <c r="CI185" s="13"/>
      <c r="CJ185" s="13"/>
      <c r="CK185" s="13"/>
      <c r="CL185" s="13"/>
      <c r="CM185" s="13"/>
      <c r="CN185" s="13"/>
      <c r="CO185" s="13"/>
      <c r="CP185" s="13"/>
      <c r="CQ185" s="13"/>
      <c r="CR185" s="13"/>
      <c r="CS185" s="13"/>
      <c r="CT185" s="13"/>
      <c r="CU185" s="13"/>
      <c r="CV185" s="13"/>
      <c r="CW185" s="13"/>
      <c r="CX185" s="13"/>
      <c r="CY185" s="13"/>
      <c r="CZ185" s="13"/>
      <c r="DA185" s="13"/>
      <c r="DB185" s="13"/>
      <c r="DC185" s="13"/>
      <c r="DD185" s="13"/>
      <c r="DE185" s="13"/>
      <c r="DF185" s="13"/>
      <c r="DG185" s="13"/>
      <c r="DH185" s="13"/>
      <c r="DI185" s="13"/>
      <c r="DJ185" s="13"/>
      <c r="DK185" s="13"/>
      <c r="DL185" s="13"/>
      <c r="DM185" s="13"/>
      <c r="DN185" s="13"/>
      <c r="DO185" s="13"/>
      <c r="DP185" s="13"/>
      <c r="DQ185" s="13"/>
      <c r="DR185" s="13"/>
      <c r="DS185" s="13"/>
      <c r="DT185" s="13"/>
      <c r="DU185" s="13"/>
      <c r="DV185" s="13"/>
      <c r="DW185" s="13"/>
      <c r="DX185" s="13"/>
      <c r="DY185" s="13"/>
      <c r="DZ185" s="13"/>
      <c r="EA185" s="13"/>
      <c r="EB185" s="13"/>
      <c r="EC185" s="13"/>
      <c r="ED185" s="13"/>
      <c r="EE185" s="13"/>
      <c r="EF185" s="13"/>
      <c r="EG185" s="13"/>
      <c r="EH185" s="13"/>
      <c r="EI185" s="13"/>
      <c r="EJ185" s="13"/>
      <c r="EK185" s="13"/>
      <c r="EL185" s="13"/>
      <c r="EM185" s="13"/>
      <c r="EN185" s="13"/>
      <c r="EO185" s="13"/>
      <c r="EP185" s="13"/>
      <c r="EQ185" s="13"/>
      <c r="ER185" s="13"/>
      <c r="ES185" s="13"/>
      <c r="ET185" s="13"/>
      <c r="EU185" s="13"/>
      <c r="EV185" s="13"/>
      <c r="EW185" s="13"/>
      <c r="EX185" s="13"/>
      <c r="EY185" s="13"/>
      <c r="EZ185" s="13"/>
      <c r="FA185" s="13"/>
      <c r="FB185" s="13"/>
      <c r="FC185" s="13"/>
      <c r="FD185" s="13"/>
      <c r="FE185" s="13"/>
      <c r="FF185" s="13"/>
      <c r="FG185" s="13"/>
      <c r="FH185" s="13"/>
      <c r="FI185" s="13"/>
      <c r="FJ185" s="13"/>
      <c r="FK185" s="13"/>
      <c r="FL185" s="13"/>
      <c r="FM185" s="13"/>
    </row>
    <row r="186" spans="9:169" ht="14.25">
      <c r="I186" s="104"/>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c r="AY186" s="13"/>
      <c r="AZ186" s="13"/>
      <c r="BA186" s="13"/>
      <c r="BB186" s="13"/>
      <c r="BC186" s="13"/>
      <c r="BD186" s="13"/>
      <c r="BE186" s="13"/>
      <c r="BF186" s="13"/>
      <c r="BG186" s="66"/>
      <c r="BH186" s="66"/>
      <c r="BI186" s="66"/>
      <c r="BJ186" s="66"/>
      <c r="BK186" s="66"/>
      <c r="BL186" s="66"/>
      <c r="BM186" s="66"/>
      <c r="BN186" s="66"/>
      <c r="BO186" s="66"/>
      <c r="BP186" s="66"/>
      <c r="BQ186" s="66"/>
      <c r="BR186" s="66"/>
      <c r="BS186" s="66"/>
      <c r="BT186" s="13"/>
      <c r="BU186" s="13"/>
      <c r="BV186" s="13"/>
      <c r="BW186" s="13"/>
      <c r="BX186" s="13"/>
      <c r="BY186" s="13"/>
      <c r="BZ186" s="13"/>
      <c r="CA186" s="13"/>
      <c r="CB186" s="13"/>
      <c r="CC186" s="13"/>
      <c r="CD186" s="13"/>
      <c r="CE186" s="13"/>
      <c r="CF186" s="13"/>
      <c r="CG186" s="13"/>
      <c r="CH186" s="13"/>
      <c r="CI186" s="13"/>
      <c r="CJ186" s="13"/>
      <c r="CK186" s="13"/>
      <c r="CL186" s="13"/>
      <c r="CM186" s="13"/>
      <c r="CN186" s="13"/>
      <c r="CO186" s="13"/>
      <c r="CP186" s="13"/>
      <c r="CQ186" s="13"/>
      <c r="CR186" s="13"/>
      <c r="CS186" s="13"/>
      <c r="CT186" s="13"/>
      <c r="CU186" s="13"/>
      <c r="CV186" s="13"/>
      <c r="CW186" s="13"/>
      <c r="CX186" s="13"/>
      <c r="CY186" s="13"/>
      <c r="CZ186" s="13"/>
      <c r="DA186" s="13"/>
      <c r="DB186" s="13"/>
      <c r="DC186" s="13"/>
      <c r="DD186" s="13"/>
      <c r="DE186" s="13"/>
      <c r="DF186" s="13"/>
      <c r="DG186" s="13"/>
      <c r="DH186" s="13"/>
      <c r="DI186" s="13"/>
      <c r="DJ186" s="13"/>
      <c r="DK186" s="13"/>
      <c r="DL186" s="13"/>
      <c r="DM186" s="13"/>
      <c r="DN186" s="13"/>
      <c r="DO186" s="13"/>
      <c r="DP186" s="13"/>
      <c r="DQ186" s="13"/>
      <c r="DR186" s="13"/>
      <c r="DS186" s="13"/>
      <c r="DT186" s="13"/>
      <c r="DU186" s="13"/>
      <c r="DV186" s="13"/>
      <c r="DW186" s="13"/>
      <c r="DX186" s="13"/>
      <c r="DY186" s="13"/>
      <c r="DZ186" s="13"/>
      <c r="EA186" s="13"/>
      <c r="EB186" s="13"/>
      <c r="EC186" s="13"/>
      <c r="ED186" s="13"/>
      <c r="EE186" s="13"/>
      <c r="EF186" s="13"/>
      <c r="EG186" s="13"/>
      <c r="EH186" s="13"/>
      <c r="EI186" s="13"/>
      <c r="EJ186" s="13"/>
      <c r="EK186" s="13"/>
      <c r="EL186" s="13"/>
      <c r="EM186" s="13"/>
      <c r="EN186" s="13"/>
      <c r="EO186" s="13"/>
      <c r="EP186" s="13"/>
      <c r="EQ186" s="13"/>
      <c r="ER186" s="13"/>
      <c r="ES186" s="13"/>
      <c r="ET186" s="13"/>
      <c r="EU186" s="13"/>
      <c r="EV186" s="13"/>
      <c r="EW186" s="13"/>
      <c r="EX186" s="13"/>
      <c r="EY186" s="13"/>
      <c r="EZ186" s="13"/>
      <c r="FA186" s="13"/>
      <c r="FB186" s="13"/>
      <c r="FC186" s="13"/>
      <c r="FD186" s="13"/>
      <c r="FE186" s="13"/>
      <c r="FF186" s="13"/>
      <c r="FG186" s="13"/>
      <c r="FH186" s="13"/>
      <c r="FI186" s="13"/>
      <c r="FJ186" s="13"/>
      <c r="FK186" s="13"/>
      <c r="FL186" s="13"/>
      <c r="FM186" s="13"/>
    </row>
    <row r="187" spans="9:169" ht="14.25">
      <c r="I187" s="113"/>
      <c r="J187" s="6"/>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c r="AY187" s="13"/>
      <c r="AZ187" s="13"/>
      <c r="BA187" s="13"/>
      <c r="BB187" s="13"/>
      <c r="BC187" s="13"/>
      <c r="BD187" s="13"/>
      <c r="BE187" s="13"/>
      <c r="BF187" s="13"/>
      <c r="BG187" s="66"/>
      <c r="BH187" s="66"/>
      <c r="BI187" s="66"/>
      <c r="BJ187" s="66"/>
      <c r="BK187" s="66"/>
      <c r="BL187" s="66"/>
      <c r="BM187" s="66"/>
      <c r="BN187" s="66"/>
      <c r="BO187" s="66"/>
      <c r="BP187" s="66"/>
      <c r="BQ187" s="66"/>
      <c r="BR187" s="66"/>
      <c r="BS187" s="66"/>
      <c r="BT187" s="13"/>
      <c r="BU187" s="13"/>
      <c r="BV187" s="13"/>
      <c r="BW187" s="13"/>
      <c r="BX187" s="13"/>
      <c r="BY187" s="13"/>
      <c r="BZ187" s="13"/>
      <c r="CA187" s="13"/>
      <c r="CB187" s="13"/>
      <c r="CC187" s="13"/>
      <c r="CD187" s="13"/>
      <c r="CE187" s="13"/>
      <c r="CF187" s="13"/>
      <c r="CG187" s="13"/>
      <c r="CH187" s="13"/>
      <c r="CI187" s="13"/>
      <c r="CJ187" s="13"/>
      <c r="CK187" s="13"/>
      <c r="CL187" s="13"/>
      <c r="CM187" s="13"/>
      <c r="CN187" s="13"/>
      <c r="CO187" s="13"/>
      <c r="CP187" s="13"/>
      <c r="CQ187" s="13"/>
      <c r="CR187" s="13"/>
      <c r="CS187" s="13"/>
      <c r="CT187" s="13"/>
      <c r="CU187" s="13"/>
      <c r="CV187" s="13"/>
      <c r="CW187" s="13"/>
      <c r="CX187" s="13"/>
      <c r="CY187" s="13"/>
      <c r="CZ187" s="13"/>
      <c r="DA187" s="13"/>
      <c r="DB187" s="13"/>
      <c r="DC187" s="13"/>
      <c r="DD187" s="13"/>
      <c r="DE187" s="13"/>
      <c r="DF187" s="13"/>
      <c r="DG187" s="13"/>
      <c r="DH187" s="13"/>
      <c r="DI187" s="13"/>
      <c r="DJ187" s="13"/>
      <c r="DK187" s="13"/>
      <c r="DL187" s="13"/>
      <c r="DM187" s="13"/>
      <c r="DN187" s="13"/>
      <c r="DO187" s="13"/>
      <c r="DP187" s="13"/>
      <c r="DQ187" s="13"/>
      <c r="DR187" s="13"/>
      <c r="DS187" s="13"/>
      <c r="DT187" s="13"/>
      <c r="DU187" s="13"/>
      <c r="DV187" s="13"/>
      <c r="DW187" s="13"/>
      <c r="DX187" s="13"/>
      <c r="DY187" s="13"/>
      <c r="DZ187" s="13"/>
      <c r="EA187" s="13"/>
      <c r="EB187" s="13"/>
      <c r="EC187" s="13"/>
      <c r="ED187" s="13"/>
      <c r="EE187" s="13"/>
      <c r="EF187" s="13"/>
      <c r="EG187" s="13"/>
      <c r="EH187" s="13"/>
      <c r="EI187" s="13"/>
      <c r="EJ187" s="13"/>
      <c r="EK187" s="13"/>
      <c r="EL187" s="13"/>
      <c r="EM187" s="13"/>
      <c r="EN187" s="13"/>
      <c r="EO187" s="13"/>
      <c r="EP187" s="13"/>
      <c r="EQ187" s="13"/>
      <c r="ER187" s="13"/>
      <c r="ES187" s="13"/>
      <c r="ET187" s="13"/>
      <c r="EU187" s="13"/>
      <c r="EV187" s="13"/>
      <c r="EW187" s="13"/>
      <c r="EX187" s="13"/>
      <c r="EY187" s="13"/>
      <c r="EZ187" s="13"/>
      <c r="FA187" s="13"/>
      <c r="FB187" s="13"/>
      <c r="FC187" s="13"/>
      <c r="FD187" s="13"/>
      <c r="FE187" s="13"/>
      <c r="FF187" s="13"/>
      <c r="FG187" s="13"/>
      <c r="FH187" s="13"/>
      <c r="FI187" s="13"/>
      <c r="FJ187" s="13"/>
      <c r="FK187" s="13"/>
      <c r="FL187" s="13"/>
      <c r="FM187" s="13"/>
    </row>
    <row r="188" spans="9:169" ht="14.25">
      <c r="I188" s="1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c r="AY188" s="13"/>
      <c r="AZ188" s="13"/>
      <c r="BA188" s="13"/>
      <c r="BB188" s="13"/>
      <c r="BC188" s="13"/>
      <c r="BD188" s="13"/>
      <c r="BE188" s="13"/>
      <c r="BF188" s="13"/>
      <c r="BG188" s="66"/>
      <c r="BH188" s="66"/>
      <c r="BI188" s="66"/>
      <c r="BJ188" s="66"/>
      <c r="BK188" s="66"/>
      <c r="BL188" s="66"/>
      <c r="BM188" s="66"/>
      <c r="BN188" s="66"/>
      <c r="BO188" s="66"/>
      <c r="BP188" s="66"/>
      <c r="BQ188" s="66"/>
      <c r="BR188" s="66"/>
      <c r="BS188" s="66"/>
      <c r="BT188" s="13"/>
      <c r="BU188" s="13"/>
      <c r="BV188" s="13"/>
      <c r="BW188" s="13"/>
      <c r="BX188" s="13"/>
      <c r="BY188" s="13"/>
      <c r="BZ188" s="13"/>
      <c r="CA188" s="13"/>
      <c r="CB188" s="13"/>
      <c r="CC188" s="13"/>
      <c r="CD188" s="13"/>
      <c r="CE188" s="13"/>
      <c r="CF188" s="13"/>
      <c r="CG188" s="13"/>
      <c r="CH188" s="13"/>
      <c r="CI188" s="13"/>
      <c r="CJ188" s="13"/>
      <c r="CK188" s="13"/>
      <c r="CL188" s="13"/>
      <c r="CM188" s="13"/>
      <c r="CN188" s="13"/>
      <c r="CO188" s="13"/>
      <c r="CP188" s="13"/>
      <c r="CQ188" s="13"/>
      <c r="CR188" s="13"/>
      <c r="CS188" s="13"/>
      <c r="CT188" s="13"/>
      <c r="CU188" s="13"/>
      <c r="CV188" s="13"/>
      <c r="CW188" s="13"/>
      <c r="CX188" s="13"/>
      <c r="CY188" s="13"/>
      <c r="CZ188" s="13"/>
      <c r="DA188" s="13"/>
      <c r="DB188" s="13"/>
      <c r="DC188" s="13"/>
      <c r="DD188" s="13"/>
      <c r="DE188" s="13"/>
      <c r="DF188" s="13"/>
      <c r="DG188" s="13"/>
      <c r="DH188" s="13"/>
      <c r="DI188" s="13"/>
      <c r="DJ188" s="13"/>
      <c r="DK188" s="13"/>
      <c r="DL188" s="13"/>
      <c r="DM188" s="13"/>
      <c r="DN188" s="13"/>
      <c r="DO188" s="13"/>
      <c r="DP188" s="13"/>
      <c r="DQ188" s="13"/>
      <c r="DR188" s="13"/>
      <c r="DS188" s="13"/>
      <c r="DT188" s="13"/>
      <c r="DU188" s="13"/>
      <c r="DV188" s="13"/>
      <c r="DW188" s="13"/>
      <c r="DX188" s="13"/>
      <c r="DY188" s="13"/>
      <c r="DZ188" s="13"/>
      <c r="EA188" s="13"/>
      <c r="EB188" s="13"/>
      <c r="EC188" s="13"/>
      <c r="ED188" s="13"/>
      <c r="EE188" s="13"/>
      <c r="EF188" s="13"/>
      <c r="EG188" s="13"/>
      <c r="EH188" s="13"/>
      <c r="EI188" s="13"/>
      <c r="EJ188" s="13"/>
      <c r="EK188" s="13"/>
      <c r="EL188" s="13"/>
      <c r="EM188" s="13"/>
      <c r="EN188" s="13"/>
      <c r="EO188" s="13"/>
      <c r="EP188" s="13"/>
      <c r="EQ188" s="13"/>
      <c r="ER188" s="13"/>
      <c r="ES188" s="13"/>
      <c r="ET188" s="13"/>
      <c r="EU188" s="13"/>
      <c r="EV188" s="13"/>
      <c r="EW188" s="13"/>
      <c r="EX188" s="13"/>
      <c r="EY188" s="13"/>
      <c r="EZ188" s="13"/>
      <c r="FA188" s="13"/>
      <c r="FB188" s="13"/>
      <c r="FC188" s="13"/>
      <c r="FD188" s="13"/>
      <c r="FE188" s="13"/>
      <c r="FF188" s="13"/>
      <c r="FG188" s="13"/>
      <c r="FH188" s="13"/>
      <c r="FI188" s="13"/>
      <c r="FJ188" s="13"/>
      <c r="FK188" s="13"/>
      <c r="FL188" s="13"/>
      <c r="FM188" s="13"/>
    </row>
    <row r="189" spans="9:169" ht="14.25">
      <c r="I189" s="113"/>
      <c r="J189" s="6"/>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66"/>
      <c r="BH189" s="66"/>
      <c r="BI189" s="66"/>
      <c r="BJ189" s="66"/>
      <c r="BK189" s="66"/>
      <c r="BL189" s="66"/>
      <c r="BM189" s="66"/>
      <c r="BN189" s="66"/>
      <c r="BO189" s="66"/>
      <c r="BP189" s="66"/>
      <c r="BQ189" s="66"/>
      <c r="BR189" s="66"/>
      <c r="BS189" s="66"/>
      <c r="BT189" s="13"/>
      <c r="BU189" s="13"/>
      <c r="BV189" s="13"/>
      <c r="BW189" s="13"/>
      <c r="BX189" s="13"/>
      <c r="BY189" s="13"/>
      <c r="BZ189" s="13"/>
      <c r="CA189" s="13"/>
      <c r="CB189" s="13"/>
      <c r="CC189" s="13"/>
      <c r="CD189" s="13"/>
      <c r="CE189" s="13"/>
      <c r="CF189" s="13"/>
      <c r="CG189" s="13"/>
      <c r="CH189" s="13"/>
      <c r="CI189" s="13"/>
      <c r="CJ189" s="13"/>
      <c r="CK189" s="13"/>
      <c r="CL189" s="13"/>
      <c r="CM189" s="13"/>
      <c r="CN189" s="13"/>
      <c r="CO189" s="13"/>
      <c r="CP189" s="13"/>
      <c r="CQ189" s="13"/>
      <c r="CR189" s="13"/>
      <c r="CS189" s="13"/>
      <c r="CT189" s="13"/>
      <c r="CU189" s="13"/>
      <c r="CV189" s="13"/>
      <c r="CW189" s="13"/>
      <c r="CX189" s="13"/>
      <c r="CY189" s="13"/>
      <c r="CZ189" s="13"/>
      <c r="DA189" s="13"/>
      <c r="DB189" s="13"/>
      <c r="DC189" s="13"/>
      <c r="DD189" s="13"/>
      <c r="DE189" s="13"/>
      <c r="DF189" s="13"/>
      <c r="DG189" s="13"/>
      <c r="DH189" s="13"/>
      <c r="DI189" s="13"/>
      <c r="DJ189" s="13"/>
      <c r="DK189" s="13"/>
      <c r="DL189" s="13"/>
      <c r="DM189" s="13"/>
      <c r="DN189" s="13"/>
      <c r="DO189" s="13"/>
      <c r="DP189" s="13"/>
      <c r="DQ189" s="13"/>
      <c r="DR189" s="13"/>
      <c r="DS189" s="13"/>
      <c r="DT189" s="13"/>
      <c r="DU189" s="13"/>
      <c r="DV189" s="13"/>
      <c r="DW189" s="13"/>
      <c r="DX189" s="13"/>
      <c r="DY189" s="13"/>
      <c r="DZ189" s="13"/>
      <c r="EA189" s="13"/>
      <c r="EB189" s="13"/>
      <c r="EC189" s="13"/>
      <c r="ED189" s="13"/>
      <c r="EE189" s="13"/>
      <c r="EF189" s="13"/>
      <c r="EG189" s="13"/>
      <c r="EH189" s="13"/>
      <c r="EI189" s="13"/>
      <c r="EJ189" s="13"/>
      <c r="EK189" s="13"/>
      <c r="EL189" s="13"/>
      <c r="EM189" s="13"/>
      <c r="EN189" s="13"/>
      <c r="EO189" s="13"/>
      <c r="EP189" s="13"/>
      <c r="EQ189" s="13"/>
      <c r="ER189" s="13"/>
      <c r="ES189" s="13"/>
      <c r="ET189" s="13"/>
      <c r="EU189" s="13"/>
      <c r="EV189" s="13"/>
      <c r="EW189" s="13"/>
      <c r="EX189" s="13"/>
      <c r="EY189" s="13"/>
      <c r="EZ189" s="13"/>
      <c r="FA189" s="13"/>
      <c r="FB189" s="13"/>
      <c r="FC189" s="13"/>
      <c r="FD189" s="13"/>
      <c r="FE189" s="13"/>
      <c r="FF189" s="13"/>
      <c r="FG189" s="13"/>
      <c r="FH189" s="13"/>
      <c r="FI189" s="13"/>
      <c r="FJ189" s="13"/>
      <c r="FK189" s="13"/>
      <c r="FL189" s="13"/>
      <c r="FM189" s="13"/>
    </row>
    <row r="190" spans="9:169" ht="14.25">
      <c r="I190" s="113"/>
      <c r="J190" s="6"/>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c r="AY190" s="13"/>
      <c r="AZ190" s="13"/>
      <c r="BA190" s="13"/>
      <c r="BB190" s="13"/>
      <c r="BC190" s="13"/>
      <c r="BD190" s="13"/>
      <c r="BE190" s="13"/>
      <c r="BF190" s="13"/>
      <c r="BG190" s="66"/>
      <c r="BH190" s="66"/>
      <c r="BI190" s="66"/>
      <c r="BJ190" s="66"/>
      <c r="BK190" s="66"/>
      <c r="BL190" s="66"/>
      <c r="BM190" s="66"/>
      <c r="BN190" s="66"/>
      <c r="BO190" s="66"/>
      <c r="BP190" s="66"/>
      <c r="BQ190" s="66"/>
      <c r="BR190" s="66"/>
      <c r="BS190" s="66"/>
      <c r="BT190" s="13"/>
      <c r="BU190" s="13"/>
      <c r="BV190" s="13"/>
      <c r="BW190" s="13"/>
      <c r="BX190" s="13"/>
      <c r="BY190" s="13"/>
      <c r="BZ190" s="13"/>
      <c r="CA190" s="13"/>
      <c r="CB190" s="13"/>
      <c r="CC190" s="13"/>
      <c r="CD190" s="13"/>
      <c r="CE190" s="13"/>
      <c r="CF190" s="13"/>
      <c r="CG190" s="13"/>
      <c r="CH190" s="13"/>
      <c r="CI190" s="13"/>
      <c r="CJ190" s="13"/>
      <c r="CK190" s="13"/>
      <c r="CL190" s="13"/>
      <c r="CM190" s="13"/>
      <c r="CN190" s="13"/>
      <c r="CO190" s="13"/>
      <c r="CP190" s="13"/>
      <c r="CQ190" s="13"/>
      <c r="CR190" s="13"/>
      <c r="CS190" s="13"/>
      <c r="CT190" s="13"/>
      <c r="CU190" s="13"/>
      <c r="CV190" s="13"/>
      <c r="CW190" s="13"/>
      <c r="CX190" s="13"/>
      <c r="CY190" s="13"/>
      <c r="CZ190" s="13"/>
      <c r="DA190" s="13"/>
      <c r="DB190" s="13"/>
      <c r="DC190" s="13"/>
      <c r="DD190" s="13"/>
      <c r="DE190" s="13"/>
      <c r="DF190" s="13"/>
      <c r="DG190" s="13"/>
      <c r="DH190" s="13"/>
      <c r="DI190" s="13"/>
      <c r="DJ190" s="13"/>
      <c r="DK190" s="13"/>
      <c r="DL190" s="13"/>
      <c r="DM190" s="13"/>
      <c r="DN190" s="13"/>
      <c r="DO190" s="13"/>
      <c r="DP190" s="13"/>
      <c r="DQ190" s="13"/>
      <c r="DR190" s="13"/>
      <c r="DS190" s="13"/>
      <c r="DT190" s="13"/>
      <c r="DU190" s="13"/>
      <c r="DV190" s="13"/>
      <c r="DW190" s="13"/>
      <c r="DX190" s="13"/>
      <c r="DY190" s="13"/>
      <c r="DZ190" s="13"/>
      <c r="EA190" s="13"/>
      <c r="EB190" s="13"/>
      <c r="EC190" s="13"/>
      <c r="ED190" s="13"/>
      <c r="EE190" s="13"/>
      <c r="EF190" s="13"/>
      <c r="EG190" s="13"/>
      <c r="EH190" s="13"/>
      <c r="EI190" s="13"/>
      <c r="EJ190" s="13"/>
      <c r="EK190" s="13"/>
      <c r="EL190" s="13"/>
      <c r="EM190" s="13"/>
      <c r="EN190" s="13"/>
      <c r="EO190" s="13"/>
      <c r="EP190" s="13"/>
      <c r="EQ190" s="13"/>
      <c r="ER190" s="13"/>
      <c r="ES190" s="13"/>
      <c r="ET190" s="13"/>
      <c r="EU190" s="13"/>
      <c r="EV190" s="13"/>
      <c r="EW190" s="13"/>
      <c r="EX190" s="13"/>
      <c r="EY190" s="13"/>
      <c r="EZ190" s="13"/>
      <c r="FA190" s="13"/>
      <c r="FB190" s="13"/>
      <c r="FC190" s="13"/>
      <c r="FD190" s="13"/>
      <c r="FE190" s="13"/>
      <c r="FF190" s="13"/>
      <c r="FG190" s="13"/>
      <c r="FH190" s="13"/>
      <c r="FI190" s="13"/>
      <c r="FJ190" s="13"/>
      <c r="FK190" s="13"/>
      <c r="FL190" s="13"/>
      <c r="FM190" s="13"/>
    </row>
    <row r="191" spans="9:169" ht="14.25">
      <c r="I191" s="113"/>
      <c r="J191" s="6"/>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c r="AY191" s="13"/>
      <c r="AZ191" s="13"/>
      <c r="BA191" s="13"/>
      <c r="BB191" s="13"/>
      <c r="BC191" s="13"/>
      <c r="BD191" s="13"/>
      <c r="BE191" s="13"/>
      <c r="BF191" s="13"/>
      <c r="BG191" s="66"/>
      <c r="BH191" s="66"/>
      <c r="BI191" s="66"/>
      <c r="BJ191" s="66"/>
      <c r="BK191" s="66"/>
      <c r="BL191" s="66"/>
      <c r="BM191" s="66"/>
      <c r="BN191" s="66"/>
      <c r="BO191" s="66"/>
      <c r="BP191" s="66"/>
      <c r="BQ191" s="66"/>
      <c r="BR191" s="66"/>
      <c r="BS191" s="66"/>
      <c r="BT191" s="13"/>
      <c r="BU191" s="13"/>
      <c r="BV191" s="13"/>
      <c r="BW191" s="13"/>
      <c r="BX191" s="13"/>
      <c r="BY191" s="13"/>
      <c r="BZ191" s="13"/>
      <c r="CA191" s="13"/>
      <c r="CB191" s="13"/>
      <c r="CC191" s="13"/>
      <c r="CD191" s="13"/>
      <c r="CE191" s="13"/>
      <c r="CF191" s="13"/>
      <c r="CG191" s="13"/>
      <c r="CH191" s="13"/>
      <c r="CI191" s="13"/>
      <c r="CJ191" s="13"/>
      <c r="CK191" s="13"/>
      <c r="CL191" s="13"/>
      <c r="CM191" s="13"/>
      <c r="CN191" s="13"/>
      <c r="CO191" s="13"/>
      <c r="CP191" s="13"/>
      <c r="CQ191" s="13"/>
      <c r="CR191" s="13"/>
      <c r="CS191" s="13"/>
      <c r="CT191" s="13"/>
      <c r="CU191" s="13"/>
      <c r="CV191" s="13"/>
      <c r="CW191" s="13"/>
      <c r="CX191" s="13"/>
      <c r="CY191" s="13"/>
      <c r="CZ191" s="13"/>
      <c r="DA191" s="13"/>
      <c r="DB191" s="13"/>
      <c r="DC191" s="13"/>
      <c r="DD191" s="13"/>
      <c r="DE191" s="13"/>
      <c r="DF191" s="13"/>
      <c r="DG191" s="13"/>
      <c r="DH191" s="13"/>
      <c r="DI191" s="13"/>
      <c r="DJ191" s="13"/>
      <c r="DK191" s="13"/>
      <c r="DL191" s="13"/>
      <c r="DM191" s="13"/>
      <c r="DN191" s="13"/>
      <c r="DO191" s="13"/>
      <c r="DP191" s="13"/>
      <c r="DQ191" s="13"/>
      <c r="DR191" s="13"/>
      <c r="DS191" s="13"/>
      <c r="DT191" s="13"/>
      <c r="DU191" s="13"/>
      <c r="DV191" s="13"/>
      <c r="DW191" s="13"/>
      <c r="DX191" s="13"/>
      <c r="DY191" s="13"/>
      <c r="DZ191" s="13"/>
      <c r="EA191" s="13"/>
      <c r="EB191" s="13"/>
      <c r="EC191" s="13"/>
      <c r="ED191" s="13"/>
      <c r="EE191" s="13"/>
      <c r="EF191" s="13"/>
      <c r="EG191" s="13"/>
      <c r="EH191" s="13"/>
      <c r="EI191" s="13"/>
      <c r="EJ191" s="13"/>
      <c r="EK191" s="13"/>
      <c r="EL191" s="13"/>
      <c r="EM191" s="13"/>
      <c r="EN191" s="13"/>
      <c r="EO191" s="13"/>
      <c r="EP191" s="13"/>
      <c r="EQ191" s="13"/>
      <c r="ER191" s="13"/>
      <c r="ES191" s="13"/>
      <c r="ET191" s="13"/>
      <c r="EU191" s="13"/>
      <c r="EV191" s="13"/>
      <c r="EW191" s="13"/>
      <c r="EX191" s="13"/>
      <c r="EY191" s="13"/>
      <c r="EZ191" s="13"/>
      <c r="FA191" s="13"/>
      <c r="FB191" s="13"/>
      <c r="FC191" s="13"/>
      <c r="FD191" s="13"/>
      <c r="FE191" s="13"/>
      <c r="FF191" s="13"/>
      <c r="FG191" s="13"/>
      <c r="FH191" s="13"/>
      <c r="FI191" s="13"/>
      <c r="FJ191" s="13"/>
      <c r="FK191" s="13"/>
      <c r="FL191" s="13"/>
      <c r="FM191" s="13"/>
    </row>
    <row r="192" spans="9:169" ht="14.25">
      <c r="I192" s="104"/>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c r="AY192" s="13"/>
      <c r="AZ192" s="13"/>
      <c r="BA192" s="13"/>
      <c r="BB192" s="13"/>
      <c r="BC192" s="13"/>
      <c r="BD192" s="13"/>
      <c r="BE192" s="13"/>
      <c r="BF192" s="13"/>
      <c r="BG192" s="66"/>
      <c r="BH192" s="66"/>
      <c r="BI192" s="66"/>
      <c r="BJ192" s="66"/>
      <c r="BK192" s="66"/>
      <c r="BL192" s="66"/>
      <c r="BM192" s="66"/>
      <c r="BN192" s="66"/>
      <c r="BO192" s="66"/>
      <c r="BP192" s="66"/>
      <c r="BQ192" s="66"/>
      <c r="BR192" s="66"/>
      <c r="BS192" s="66"/>
      <c r="BT192" s="13"/>
      <c r="BU192" s="13"/>
      <c r="BV192" s="13"/>
      <c r="BW192" s="13"/>
      <c r="BX192" s="13"/>
      <c r="BY192" s="13"/>
      <c r="BZ192" s="13"/>
      <c r="CA192" s="13"/>
      <c r="CB192" s="13"/>
      <c r="CC192" s="13"/>
      <c r="CD192" s="13"/>
      <c r="CE192" s="13"/>
      <c r="CF192" s="13"/>
      <c r="CG192" s="13"/>
      <c r="CH192" s="13"/>
      <c r="CI192" s="13"/>
      <c r="CJ192" s="13"/>
      <c r="CK192" s="13"/>
      <c r="CL192" s="13"/>
      <c r="CM192" s="13"/>
      <c r="CN192" s="13"/>
      <c r="CO192" s="13"/>
      <c r="CP192" s="13"/>
      <c r="CQ192" s="13"/>
      <c r="CR192" s="13"/>
      <c r="CS192" s="13"/>
      <c r="CT192" s="13"/>
      <c r="CU192" s="13"/>
      <c r="CV192" s="13"/>
      <c r="CW192" s="13"/>
      <c r="CX192" s="13"/>
      <c r="CY192" s="13"/>
      <c r="CZ192" s="13"/>
      <c r="DA192" s="13"/>
      <c r="DB192" s="13"/>
      <c r="DC192" s="13"/>
      <c r="DD192" s="13"/>
      <c r="DE192" s="13"/>
      <c r="DF192" s="13"/>
      <c r="DG192" s="13"/>
      <c r="DH192" s="13"/>
      <c r="DI192" s="13"/>
      <c r="DJ192" s="13"/>
      <c r="DK192" s="13"/>
      <c r="DL192" s="13"/>
      <c r="DM192" s="13"/>
      <c r="DN192" s="13"/>
      <c r="DO192" s="13"/>
      <c r="DP192" s="13"/>
      <c r="DQ192" s="13"/>
      <c r="DR192" s="13"/>
      <c r="DS192" s="13"/>
      <c r="DT192" s="13"/>
      <c r="DU192" s="13"/>
      <c r="DV192" s="13"/>
      <c r="DW192" s="13"/>
      <c r="DX192" s="13"/>
      <c r="DY192" s="13"/>
      <c r="DZ192" s="13"/>
      <c r="EA192" s="13"/>
      <c r="EB192" s="13"/>
      <c r="EC192" s="13"/>
      <c r="ED192" s="13"/>
      <c r="EE192" s="13"/>
      <c r="EF192" s="13"/>
      <c r="EG192" s="13"/>
      <c r="EH192" s="13"/>
      <c r="EI192" s="13"/>
      <c r="EJ192" s="13"/>
      <c r="EK192" s="13"/>
      <c r="EL192" s="13"/>
      <c r="EM192" s="13"/>
      <c r="EN192" s="13"/>
      <c r="EO192" s="13"/>
      <c r="EP192" s="13"/>
      <c r="EQ192" s="13"/>
      <c r="ER192" s="13"/>
      <c r="ES192" s="13"/>
      <c r="ET192" s="13"/>
      <c r="EU192" s="13"/>
      <c r="EV192" s="13"/>
      <c r="EW192" s="13"/>
      <c r="EX192" s="13"/>
      <c r="EY192" s="13"/>
      <c r="EZ192" s="13"/>
      <c r="FA192" s="13"/>
      <c r="FB192" s="13"/>
      <c r="FC192" s="13"/>
      <c r="FD192" s="13"/>
      <c r="FE192" s="13"/>
      <c r="FF192" s="13"/>
      <c r="FG192" s="13"/>
      <c r="FH192" s="13"/>
      <c r="FI192" s="13"/>
      <c r="FJ192" s="13"/>
      <c r="FK192" s="13"/>
      <c r="FL192" s="13"/>
      <c r="FM192" s="13"/>
    </row>
    <row r="193" spans="9:169" ht="14.25">
      <c r="I193" s="104"/>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66"/>
      <c r="BH193" s="66"/>
      <c r="BI193" s="66"/>
      <c r="BJ193" s="66"/>
      <c r="BK193" s="66"/>
      <c r="BL193" s="66"/>
      <c r="BM193" s="66"/>
      <c r="BN193" s="66"/>
      <c r="BO193" s="66"/>
      <c r="BP193" s="66"/>
      <c r="BQ193" s="66"/>
      <c r="BR193" s="66"/>
      <c r="BS193" s="66"/>
      <c r="BT193" s="13"/>
      <c r="BU193" s="13"/>
      <c r="BV193" s="13"/>
      <c r="BW193" s="13"/>
      <c r="BX193" s="13"/>
      <c r="BY193" s="13"/>
      <c r="BZ193" s="13"/>
      <c r="CA193" s="13"/>
      <c r="CB193" s="13"/>
      <c r="CC193" s="13"/>
      <c r="CD193" s="13"/>
      <c r="CE193" s="13"/>
      <c r="CF193" s="13"/>
      <c r="CG193" s="13"/>
      <c r="CH193" s="13"/>
      <c r="CI193" s="13"/>
      <c r="CJ193" s="13"/>
      <c r="CK193" s="13"/>
      <c r="CL193" s="13"/>
      <c r="CM193" s="13"/>
      <c r="CN193" s="13"/>
      <c r="CO193" s="13"/>
      <c r="CP193" s="13"/>
      <c r="CQ193" s="13"/>
      <c r="CR193" s="13"/>
      <c r="CS193" s="13"/>
      <c r="CT193" s="13"/>
      <c r="CU193" s="13"/>
      <c r="CV193" s="13"/>
      <c r="CW193" s="13"/>
      <c r="CX193" s="13"/>
      <c r="CY193" s="13"/>
      <c r="CZ193" s="13"/>
      <c r="DA193" s="13"/>
      <c r="DB193" s="13"/>
      <c r="DC193" s="13"/>
      <c r="DD193" s="13"/>
      <c r="DE193" s="13"/>
      <c r="DF193" s="13"/>
      <c r="DG193" s="13"/>
      <c r="DH193" s="13"/>
      <c r="DI193" s="13"/>
      <c r="DJ193" s="13"/>
      <c r="DK193" s="13"/>
      <c r="DL193" s="13"/>
      <c r="DM193" s="13"/>
      <c r="DN193" s="13"/>
      <c r="DO193" s="13"/>
      <c r="DP193" s="13"/>
      <c r="DQ193" s="13"/>
      <c r="DR193" s="13"/>
      <c r="DS193" s="13"/>
      <c r="DT193" s="13"/>
      <c r="DU193" s="13"/>
      <c r="DV193" s="13"/>
      <c r="DW193" s="13"/>
      <c r="DX193" s="13"/>
      <c r="DY193" s="13"/>
      <c r="DZ193" s="13"/>
      <c r="EA193" s="13"/>
      <c r="EB193" s="13"/>
      <c r="EC193" s="13"/>
      <c r="ED193" s="13"/>
      <c r="EE193" s="13"/>
      <c r="EF193" s="13"/>
      <c r="EG193" s="13"/>
      <c r="EH193" s="13"/>
      <c r="EI193" s="13"/>
      <c r="EJ193" s="13"/>
      <c r="EK193" s="13"/>
      <c r="EL193" s="13"/>
      <c r="EM193" s="13"/>
      <c r="EN193" s="13"/>
      <c r="EO193" s="13"/>
      <c r="EP193" s="13"/>
      <c r="EQ193" s="13"/>
      <c r="ER193" s="13"/>
      <c r="ES193" s="13"/>
      <c r="ET193" s="13"/>
      <c r="EU193" s="13"/>
      <c r="EV193" s="13"/>
      <c r="EW193" s="13"/>
      <c r="EX193" s="13"/>
      <c r="EY193" s="13"/>
      <c r="EZ193" s="13"/>
      <c r="FA193" s="13"/>
      <c r="FB193" s="13"/>
      <c r="FC193" s="13"/>
      <c r="FD193" s="13"/>
      <c r="FE193" s="13"/>
      <c r="FF193" s="13"/>
      <c r="FG193" s="13"/>
      <c r="FH193" s="13"/>
      <c r="FI193" s="13"/>
      <c r="FJ193" s="13"/>
      <c r="FK193" s="13"/>
      <c r="FL193" s="13"/>
      <c r="FM193" s="13"/>
    </row>
    <row r="194" spans="9:169" ht="14.25">
      <c r="I194" s="104"/>
      <c r="J194" s="6"/>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c r="AY194" s="13"/>
      <c r="AZ194" s="13"/>
      <c r="BA194" s="13"/>
      <c r="BB194" s="13"/>
      <c r="BC194" s="13"/>
      <c r="BD194" s="13"/>
      <c r="BE194" s="13"/>
      <c r="BF194" s="13"/>
      <c r="BG194" s="66"/>
      <c r="BH194" s="66"/>
      <c r="BI194" s="66"/>
      <c r="BJ194" s="66"/>
      <c r="BK194" s="66"/>
      <c r="BL194" s="66"/>
      <c r="BM194" s="66"/>
      <c r="BN194" s="66"/>
      <c r="BO194" s="66"/>
      <c r="BP194" s="66"/>
      <c r="BQ194" s="66"/>
      <c r="BR194" s="66"/>
      <c r="BS194" s="66"/>
      <c r="BT194" s="13"/>
      <c r="BU194" s="13"/>
      <c r="BV194" s="13"/>
      <c r="BW194" s="13"/>
      <c r="BX194" s="13"/>
      <c r="BY194" s="13"/>
      <c r="BZ194" s="13"/>
      <c r="CA194" s="13"/>
      <c r="CB194" s="13"/>
      <c r="CC194" s="13"/>
      <c r="CD194" s="13"/>
      <c r="CE194" s="13"/>
      <c r="CF194" s="13"/>
      <c r="CG194" s="13"/>
      <c r="CH194" s="13"/>
      <c r="CI194" s="13"/>
      <c r="CJ194" s="13"/>
      <c r="CK194" s="13"/>
      <c r="CL194" s="13"/>
      <c r="CM194" s="13"/>
      <c r="CN194" s="13"/>
      <c r="CO194" s="13"/>
      <c r="CP194" s="13"/>
      <c r="CQ194" s="13"/>
      <c r="CR194" s="13"/>
      <c r="CS194" s="13"/>
      <c r="CT194" s="13"/>
      <c r="CU194" s="13"/>
      <c r="CV194" s="13"/>
      <c r="CW194" s="13"/>
      <c r="CX194" s="13"/>
      <c r="CY194" s="13"/>
      <c r="CZ194" s="13"/>
      <c r="DA194" s="13"/>
      <c r="DB194" s="13"/>
      <c r="DC194" s="13"/>
      <c r="DD194" s="13"/>
      <c r="DE194" s="13"/>
      <c r="DF194" s="13"/>
      <c r="DG194" s="13"/>
      <c r="DH194" s="13"/>
      <c r="DI194" s="13"/>
      <c r="DJ194" s="13"/>
      <c r="DK194" s="13"/>
      <c r="DL194" s="13"/>
      <c r="DM194" s="13"/>
      <c r="DN194" s="13"/>
      <c r="DO194" s="13"/>
      <c r="DP194" s="13"/>
      <c r="DQ194" s="13"/>
      <c r="DR194" s="13"/>
      <c r="DS194" s="13"/>
      <c r="DT194" s="13"/>
      <c r="DU194" s="13"/>
      <c r="DV194" s="13"/>
      <c r="DW194" s="13"/>
      <c r="DX194" s="13"/>
      <c r="DY194" s="13"/>
      <c r="DZ194" s="13"/>
      <c r="EA194" s="13"/>
      <c r="EB194" s="13"/>
      <c r="EC194" s="13"/>
      <c r="ED194" s="13"/>
      <c r="EE194" s="13"/>
      <c r="EF194" s="13"/>
      <c r="EG194" s="13"/>
      <c r="EH194" s="13"/>
      <c r="EI194" s="13"/>
      <c r="EJ194" s="13"/>
      <c r="EK194" s="13"/>
      <c r="EL194" s="13"/>
      <c r="EM194" s="13"/>
      <c r="EN194" s="13"/>
      <c r="EO194" s="13"/>
      <c r="EP194" s="13"/>
      <c r="EQ194" s="13"/>
      <c r="ER194" s="13"/>
      <c r="ES194" s="13"/>
      <c r="ET194" s="13"/>
      <c r="EU194" s="13"/>
      <c r="EV194" s="13"/>
      <c r="EW194" s="13"/>
      <c r="EX194" s="13"/>
      <c r="EY194" s="13"/>
      <c r="EZ194" s="13"/>
      <c r="FA194" s="13"/>
      <c r="FB194" s="13"/>
      <c r="FC194" s="13"/>
      <c r="FD194" s="13"/>
      <c r="FE194" s="13"/>
      <c r="FF194" s="13"/>
      <c r="FG194" s="13"/>
      <c r="FH194" s="13"/>
      <c r="FI194" s="13"/>
      <c r="FJ194" s="13"/>
      <c r="FK194" s="13"/>
      <c r="FL194" s="13"/>
      <c r="FM194" s="13"/>
    </row>
    <row r="195" spans="9:169" ht="14.25">
      <c r="I195" s="104"/>
      <c r="J195" s="6"/>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c r="AY195" s="13"/>
      <c r="AZ195" s="13"/>
      <c r="BA195" s="13"/>
      <c r="BB195" s="13"/>
      <c r="BC195" s="13"/>
      <c r="BD195" s="13"/>
      <c r="BE195" s="13"/>
      <c r="BF195" s="13"/>
      <c r="BG195" s="66"/>
      <c r="BH195" s="66"/>
      <c r="BI195" s="66"/>
      <c r="BJ195" s="66"/>
      <c r="BK195" s="66"/>
      <c r="BL195" s="66"/>
      <c r="BM195" s="66"/>
      <c r="BN195" s="66"/>
      <c r="BO195" s="66"/>
      <c r="BP195" s="66"/>
      <c r="BQ195" s="66"/>
      <c r="BR195" s="66"/>
      <c r="BS195" s="66"/>
      <c r="BT195" s="13"/>
      <c r="BU195" s="13"/>
      <c r="BV195" s="13"/>
      <c r="BW195" s="13"/>
      <c r="BX195" s="13"/>
      <c r="BY195" s="13"/>
      <c r="BZ195" s="13"/>
      <c r="CA195" s="13"/>
      <c r="CB195" s="13"/>
      <c r="CC195" s="13"/>
      <c r="CD195" s="13"/>
      <c r="CE195" s="13"/>
      <c r="CF195" s="13"/>
      <c r="CG195" s="13"/>
      <c r="CH195" s="13"/>
      <c r="CI195" s="13"/>
      <c r="CJ195" s="13"/>
      <c r="CK195" s="13"/>
      <c r="CL195" s="13"/>
      <c r="CM195" s="13"/>
      <c r="CN195" s="13"/>
      <c r="CO195" s="13"/>
      <c r="CP195" s="13"/>
      <c r="CQ195" s="13"/>
      <c r="CR195" s="13"/>
      <c r="CS195" s="13"/>
      <c r="CT195" s="13"/>
      <c r="CU195" s="13"/>
      <c r="CV195" s="13"/>
      <c r="CW195" s="13"/>
      <c r="CX195" s="13"/>
      <c r="CY195" s="13"/>
      <c r="CZ195" s="13"/>
      <c r="DA195" s="13"/>
      <c r="DB195" s="13"/>
      <c r="DC195" s="13"/>
      <c r="DD195" s="13"/>
      <c r="DE195" s="13"/>
      <c r="DF195" s="13"/>
      <c r="DG195" s="13"/>
      <c r="DH195" s="13"/>
      <c r="DI195" s="13"/>
      <c r="DJ195" s="13"/>
      <c r="DK195" s="13"/>
      <c r="DL195" s="13"/>
      <c r="DM195" s="13"/>
      <c r="DN195" s="13"/>
      <c r="DO195" s="13"/>
      <c r="DP195" s="13"/>
      <c r="DQ195" s="13"/>
      <c r="DR195" s="13"/>
      <c r="DS195" s="13"/>
      <c r="DT195" s="13"/>
      <c r="DU195" s="13"/>
      <c r="DV195" s="13"/>
      <c r="DW195" s="13"/>
      <c r="DX195" s="13"/>
      <c r="DY195" s="13"/>
      <c r="DZ195" s="13"/>
      <c r="EA195" s="13"/>
      <c r="EB195" s="13"/>
      <c r="EC195" s="13"/>
      <c r="ED195" s="13"/>
      <c r="EE195" s="13"/>
      <c r="EF195" s="13"/>
      <c r="EG195" s="13"/>
      <c r="EH195" s="13"/>
      <c r="EI195" s="13"/>
      <c r="EJ195" s="13"/>
      <c r="EK195" s="13"/>
      <c r="EL195" s="13"/>
      <c r="EM195" s="13"/>
      <c r="EN195" s="13"/>
      <c r="EO195" s="13"/>
      <c r="EP195" s="13"/>
      <c r="EQ195" s="13"/>
      <c r="ER195" s="13"/>
      <c r="ES195" s="13"/>
      <c r="ET195" s="13"/>
      <c r="EU195" s="13"/>
      <c r="EV195" s="13"/>
      <c r="EW195" s="13"/>
      <c r="EX195" s="13"/>
      <c r="EY195" s="13"/>
      <c r="EZ195" s="13"/>
      <c r="FA195" s="13"/>
      <c r="FB195" s="13"/>
      <c r="FC195" s="13"/>
      <c r="FD195" s="13"/>
      <c r="FE195" s="13"/>
      <c r="FF195" s="13"/>
      <c r="FG195" s="13"/>
      <c r="FH195" s="13"/>
      <c r="FI195" s="13"/>
      <c r="FJ195" s="13"/>
      <c r="FK195" s="13"/>
      <c r="FL195" s="13"/>
      <c r="FM195" s="13"/>
    </row>
    <row r="196" spans="9:169" ht="14.25">
      <c r="I196" s="104"/>
      <c r="J196" s="6"/>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66"/>
      <c r="BH196" s="66"/>
      <c r="BI196" s="66"/>
      <c r="BJ196" s="66"/>
      <c r="BK196" s="66"/>
      <c r="BL196" s="66"/>
      <c r="BM196" s="66"/>
      <c r="BN196" s="66"/>
      <c r="BO196" s="66"/>
      <c r="BP196" s="66"/>
      <c r="BQ196" s="66"/>
      <c r="BR196" s="66"/>
      <c r="BS196" s="66"/>
      <c r="BT196" s="13"/>
      <c r="BU196" s="13"/>
      <c r="BV196" s="13"/>
      <c r="BW196" s="13"/>
      <c r="BX196" s="13"/>
      <c r="BY196" s="13"/>
      <c r="BZ196" s="13"/>
      <c r="CA196" s="13"/>
      <c r="CB196" s="13"/>
      <c r="CC196" s="13"/>
      <c r="CD196" s="13"/>
      <c r="CE196" s="13"/>
      <c r="CF196" s="13"/>
      <c r="CG196" s="13"/>
      <c r="CH196" s="13"/>
      <c r="CI196" s="13"/>
      <c r="CJ196" s="13"/>
      <c r="CK196" s="13"/>
      <c r="CL196" s="13"/>
      <c r="CM196" s="13"/>
      <c r="CN196" s="13"/>
      <c r="CO196" s="13"/>
      <c r="CP196" s="13"/>
      <c r="CQ196" s="13"/>
      <c r="CR196" s="13"/>
      <c r="CS196" s="13"/>
      <c r="CT196" s="13"/>
      <c r="CU196" s="13"/>
      <c r="CV196" s="13"/>
      <c r="CW196" s="13"/>
      <c r="CX196" s="13"/>
      <c r="CY196" s="13"/>
      <c r="CZ196" s="13"/>
      <c r="DA196" s="13"/>
      <c r="DB196" s="13"/>
      <c r="DC196" s="13"/>
      <c r="DD196" s="13"/>
      <c r="DE196" s="13"/>
      <c r="DF196" s="13"/>
      <c r="DG196" s="13"/>
      <c r="DH196" s="13"/>
      <c r="DI196" s="13"/>
      <c r="DJ196" s="13"/>
      <c r="DK196" s="13"/>
      <c r="DL196" s="13"/>
      <c r="DM196" s="13"/>
      <c r="DN196" s="13"/>
      <c r="DO196" s="13"/>
      <c r="DP196" s="13"/>
      <c r="DQ196" s="13"/>
      <c r="DR196" s="13"/>
      <c r="DS196" s="13"/>
      <c r="DT196" s="13"/>
      <c r="DU196" s="13"/>
      <c r="DV196" s="13"/>
      <c r="DW196" s="13"/>
      <c r="DX196" s="13"/>
      <c r="DY196" s="13"/>
      <c r="DZ196" s="13"/>
      <c r="EA196" s="13"/>
      <c r="EB196" s="13"/>
      <c r="EC196" s="13"/>
      <c r="ED196" s="13"/>
      <c r="EE196" s="13"/>
      <c r="EF196" s="13"/>
      <c r="EG196" s="13"/>
      <c r="EH196" s="13"/>
      <c r="EI196" s="13"/>
      <c r="EJ196" s="13"/>
      <c r="EK196" s="13"/>
      <c r="EL196" s="13"/>
      <c r="EM196" s="13"/>
      <c r="EN196" s="13"/>
      <c r="EO196" s="13"/>
      <c r="EP196" s="13"/>
      <c r="EQ196" s="13"/>
      <c r="ER196" s="13"/>
      <c r="ES196" s="13"/>
      <c r="ET196" s="13"/>
      <c r="EU196" s="13"/>
      <c r="EV196" s="13"/>
      <c r="EW196" s="13"/>
      <c r="EX196" s="13"/>
      <c r="EY196" s="13"/>
      <c r="EZ196" s="13"/>
      <c r="FA196" s="13"/>
      <c r="FB196" s="13"/>
      <c r="FC196" s="13"/>
      <c r="FD196" s="13"/>
      <c r="FE196" s="13"/>
      <c r="FF196" s="13"/>
      <c r="FG196" s="13"/>
      <c r="FH196" s="13"/>
      <c r="FI196" s="13"/>
      <c r="FJ196" s="13"/>
      <c r="FK196" s="13"/>
      <c r="FL196" s="13"/>
      <c r="FM196" s="13"/>
    </row>
    <row r="197" spans="9:169" ht="14.25">
      <c r="I197" s="113"/>
      <c r="J197" s="6"/>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66"/>
      <c r="BH197" s="66"/>
      <c r="BI197" s="66"/>
      <c r="BJ197" s="66"/>
      <c r="BK197" s="66"/>
      <c r="BL197" s="66"/>
      <c r="BM197" s="66"/>
      <c r="BN197" s="66"/>
      <c r="BO197" s="66"/>
      <c r="BP197" s="66"/>
      <c r="BQ197" s="66"/>
      <c r="BR197" s="66"/>
      <c r="BS197" s="66"/>
      <c r="BT197" s="13"/>
      <c r="BU197" s="13"/>
      <c r="BV197" s="13"/>
      <c r="BW197" s="13"/>
      <c r="BX197" s="13"/>
      <c r="BY197" s="13"/>
      <c r="BZ197" s="13"/>
      <c r="CA197" s="13"/>
      <c r="CB197" s="13"/>
      <c r="CC197" s="13"/>
      <c r="CD197" s="13"/>
      <c r="CE197" s="13"/>
      <c r="CF197" s="13"/>
      <c r="CG197" s="13"/>
      <c r="CH197" s="13"/>
      <c r="CI197" s="13"/>
      <c r="CJ197" s="13"/>
      <c r="CK197" s="13"/>
      <c r="CL197" s="13"/>
      <c r="CM197" s="13"/>
      <c r="CN197" s="13"/>
      <c r="CO197" s="13"/>
      <c r="CP197" s="13"/>
      <c r="CQ197" s="13"/>
      <c r="CR197" s="13"/>
      <c r="CS197" s="13"/>
      <c r="CT197" s="13"/>
      <c r="CU197" s="13"/>
      <c r="CV197" s="13"/>
      <c r="CW197" s="13"/>
      <c r="CX197" s="13"/>
      <c r="CY197" s="13"/>
      <c r="CZ197" s="13"/>
      <c r="DA197" s="13"/>
      <c r="DB197" s="13"/>
      <c r="DC197" s="13"/>
      <c r="DD197" s="13"/>
      <c r="DE197" s="13"/>
      <c r="DF197" s="13"/>
      <c r="DG197" s="13"/>
      <c r="DH197" s="13"/>
      <c r="DI197" s="13"/>
      <c r="DJ197" s="13"/>
      <c r="DK197" s="13"/>
      <c r="DL197" s="13"/>
      <c r="DM197" s="13"/>
      <c r="DN197" s="13"/>
      <c r="DO197" s="13"/>
      <c r="DP197" s="13"/>
      <c r="DQ197" s="13"/>
      <c r="DR197" s="13"/>
      <c r="DS197" s="13"/>
      <c r="DT197" s="13"/>
      <c r="DU197" s="13"/>
      <c r="DV197" s="13"/>
      <c r="DW197" s="13"/>
      <c r="DX197" s="13"/>
      <c r="DY197" s="13"/>
      <c r="DZ197" s="13"/>
      <c r="EA197" s="13"/>
      <c r="EB197" s="13"/>
      <c r="EC197" s="13"/>
      <c r="ED197" s="13"/>
      <c r="EE197" s="13"/>
      <c r="EF197" s="13"/>
      <c r="EG197" s="13"/>
      <c r="EH197" s="13"/>
      <c r="EI197" s="13"/>
      <c r="EJ197" s="13"/>
      <c r="EK197" s="13"/>
      <c r="EL197" s="13"/>
      <c r="EM197" s="13"/>
      <c r="EN197" s="13"/>
      <c r="EO197" s="13"/>
      <c r="EP197" s="13"/>
      <c r="EQ197" s="13"/>
      <c r="ER197" s="13"/>
      <c r="ES197" s="13"/>
      <c r="ET197" s="13"/>
      <c r="EU197" s="13"/>
      <c r="EV197" s="13"/>
      <c r="EW197" s="13"/>
      <c r="EX197" s="13"/>
      <c r="EY197" s="13"/>
      <c r="EZ197" s="13"/>
      <c r="FA197" s="13"/>
      <c r="FB197" s="13"/>
      <c r="FC197" s="13"/>
      <c r="FD197" s="13"/>
      <c r="FE197" s="13"/>
      <c r="FF197" s="13"/>
      <c r="FG197" s="13"/>
      <c r="FH197" s="13"/>
      <c r="FI197" s="13"/>
      <c r="FJ197" s="13"/>
      <c r="FK197" s="13"/>
      <c r="FL197" s="13"/>
      <c r="FM197" s="13"/>
    </row>
    <row r="198" spans="9:169" ht="14.25">
      <c r="I198" s="104"/>
      <c r="J198" s="6"/>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c r="AY198" s="13"/>
      <c r="AZ198" s="13"/>
      <c r="BA198" s="13"/>
      <c r="BB198" s="13"/>
      <c r="BC198" s="13"/>
      <c r="BD198" s="13"/>
      <c r="BE198" s="13"/>
      <c r="BF198" s="13"/>
      <c r="BG198" s="66"/>
      <c r="BH198" s="66"/>
      <c r="BI198" s="66"/>
      <c r="BJ198" s="66"/>
      <c r="BK198" s="66"/>
      <c r="BL198" s="66"/>
      <c r="BM198" s="66"/>
      <c r="BN198" s="66"/>
      <c r="BO198" s="66"/>
      <c r="BP198" s="66"/>
      <c r="BQ198" s="66"/>
      <c r="BR198" s="66"/>
      <c r="BS198" s="66"/>
      <c r="BT198" s="13"/>
      <c r="BU198" s="13"/>
      <c r="BV198" s="13"/>
      <c r="BW198" s="13"/>
      <c r="BX198" s="13"/>
      <c r="BY198" s="13"/>
      <c r="BZ198" s="13"/>
      <c r="CA198" s="13"/>
      <c r="CB198" s="13"/>
      <c r="CC198" s="13"/>
      <c r="CD198" s="13"/>
      <c r="CE198" s="13"/>
      <c r="CF198" s="13"/>
      <c r="CG198" s="13"/>
      <c r="CH198" s="13"/>
      <c r="CI198" s="13"/>
      <c r="CJ198" s="13"/>
      <c r="CK198" s="13"/>
      <c r="CL198" s="13"/>
      <c r="CM198" s="13"/>
      <c r="CN198" s="13"/>
      <c r="CO198" s="13"/>
      <c r="CP198" s="13"/>
      <c r="CQ198" s="13"/>
      <c r="CR198" s="13"/>
      <c r="CS198" s="13"/>
      <c r="CT198" s="13"/>
      <c r="CU198" s="13"/>
      <c r="CV198" s="13"/>
      <c r="CW198" s="13"/>
      <c r="CX198" s="13"/>
      <c r="CY198" s="13"/>
      <c r="CZ198" s="13"/>
      <c r="DA198" s="13"/>
      <c r="DB198" s="13"/>
      <c r="DC198" s="13"/>
      <c r="DD198" s="13"/>
      <c r="DE198" s="13"/>
      <c r="DF198" s="13"/>
      <c r="DG198" s="13"/>
      <c r="DH198" s="13"/>
      <c r="DI198" s="13"/>
      <c r="DJ198" s="13"/>
      <c r="DK198" s="13"/>
      <c r="DL198" s="13"/>
      <c r="DM198" s="13"/>
      <c r="DN198" s="13"/>
      <c r="DO198" s="13"/>
      <c r="DP198" s="13"/>
      <c r="DQ198" s="13"/>
      <c r="DR198" s="13"/>
      <c r="DS198" s="13"/>
      <c r="DT198" s="13"/>
      <c r="DU198" s="13"/>
      <c r="DV198" s="13"/>
      <c r="DW198" s="13"/>
      <c r="DX198" s="13"/>
      <c r="DY198" s="13"/>
      <c r="DZ198" s="13"/>
      <c r="EA198" s="13"/>
      <c r="EB198" s="13"/>
      <c r="EC198" s="13"/>
      <c r="ED198" s="13"/>
      <c r="EE198" s="13"/>
      <c r="EF198" s="13"/>
      <c r="EG198" s="13"/>
      <c r="EH198" s="13"/>
      <c r="EI198" s="13"/>
      <c r="EJ198" s="13"/>
      <c r="EK198" s="13"/>
      <c r="EL198" s="13"/>
      <c r="EM198" s="13"/>
      <c r="EN198" s="13"/>
      <c r="EO198" s="13"/>
      <c r="EP198" s="13"/>
      <c r="EQ198" s="13"/>
      <c r="ER198" s="13"/>
      <c r="ES198" s="13"/>
      <c r="ET198" s="13"/>
      <c r="EU198" s="13"/>
      <c r="EV198" s="13"/>
      <c r="EW198" s="13"/>
      <c r="EX198" s="13"/>
      <c r="EY198" s="13"/>
      <c r="EZ198" s="13"/>
      <c r="FA198" s="13"/>
      <c r="FB198" s="13"/>
      <c r="FC198" s="13"/>
      <c r="FD198" s="13"/>
      <c r="FE198" s="13"/>
      <c r="FF198" s="13"/>
      <c r="FG198" s="13"/>
      <c r="FH198" s="13"/>
      <c r="FI198" s="13"/>
      <c r="FJ198" s="13"/>
      <c r="FK198" s="13"/>
      <c r="FL198" s="13"/>
      <c r="FM198" s="13"/>
    </row>
    <row r="199" spans="9:169" ht="14.25">
      <c r="I199" s="113"/>
      <c r="J199" s="6"/>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c r="AY199" s="13"/>
      <c r="AZ199" s="13"/>
      <c r="BA199" s="13"/>
      <c r="BB199" s="13"/>
      <c r="BC199" s="13"/>
      <c r="BD199" s="13"/>
      <c r="BE199" s="13"/>
      <c r="BF199" s="13"/>
      <c r="BG199" s="66"/>
      <c r="BH199" s="66"/>
      <c r="BI199" s="66"/>
      <c r="BJ199" s="66"/>
      <c r="BK199" s="66"/>
      <c r="BL199" s="66"/>
      <c r="BM199" s="66"/>
      <c r="BN199" s="66"/>
      <c r="BO199" s="66"/>
      <c r="BP199" s="66"/>
      <c r="BQ199" s="66"/>
      <c r="BR199" s="66"/>
      <c r="BS199" s="66"/>
      <c r="BT199" s="13"/>
      <c r="BU199" s="13"/>
      <c r="BV199" s="13"/>
      <c r="BW199" s="13"/>
      <c r="BX199" s="13"/>
      <c r="BY199" s="13"/>
      <c r="BZ199" s="13"/>
      <c r="CA199" s="13"/>
      <c r="CB199" s="13"/>
      <c r="CC199" s="13"/>
      <c r="CD199" s="13"/>
      <c r="CE199" s="13"/>
      <c r="CF199" s="13"/>
      <c r="CG199" s="13"/>
      <c r="CH199" s="13"/>
      <c r="CI199" s="13"/>
      <c r="CJ199" s="13"/>
      <c r="CK199" s="13"/>
      <c r="CL199" s="13"/>
      <c r="CM199" s="13"/>
      <c r="CN199" s="13"/>
      <c r="CO199" s="13"/>
      <c r="CP199" s="13"/>
      <c r="CQ199" s="13"/>
      <c r="CR199" s="13"/>
      <c r="CS199" s="13"/>
      <c r="CT199" s="13"/>
      <c r="CU199" s="13"/>
      <c r="CV199" s="13"/>
      <c r="CW199" s="13"/>
      <c r="CX199" s="13"/>
      <c r="CY199" s="13"/>
      <c r="CZ199" s="13"/>
      <c r="DA199" s="13"/>
      <c r="DB199" s="13"/>
      <c r="DC199" s="13"/>
      <c r="DD199" s="13"/>
      <c r="DE199" s="13"/>
      <c r="DF199" s="13"/>
      <c r="DG199" s="13"/>
      <c r="DH199" s="13"/>
      <c r="DI199" s="13"/>
      <c r="DJ199" s="13"/>
      <c r="DK199" s="13"/>
      <c r="DL199" s="13"/>
      <c r="DM199" s="13"/>
      <c r="DN199" s="13"/>
      <c r="DO199" s="13"/>
      <c r="DP199" s="13"/>
      <c r="DQ199" s="13"/>
      <c r="DR199" s="13"/>
      <c r="DS199" s="13"/>
      <c r="DT199" s="13"/>
      <c r="DU199" s="13"/>
      <c r="DV199" s="13"/>
      <c r="DW199" s="13"/>
      <c r="DX199" s="13"/>
      <c r="DY199" s="13"/>
      <c r="DZ199" s="13"/>
      <c r="EA199" s="13"/>
      <c r="EB199" s="13"/>
      <c r="EC199" s="13"/>
      <c r="ED199" s="13"/>
      <c r="EE199" s="13"/>
      <c r="EF199" s="13"/>
      <c r="EG199" s="13"/>
      <c r="EH199" s="13"/>
      <c r="EI199" s="13"/>
      <c r="EJ199" s="13"/>
      <c r="EK199" s="13"/>
      <c r="EL199" s="13"/>
      <c r="EM199" s="13"/>
      <c r="EN199" s="13"/>
      <c r="EO199" s="13"/>
      <c r="EP199" s="13"/>
      <c r="EQ199" s="13"/>
      <c r="ER199" s="13"/>
      <c r="ES199" s="13"/>
      <c r="ET199" s="13"/>
      <c r="EU199" s="13"/>
      <c r="EV199" s="13"/>
      <c r="EW199" s="13"/>
      <c r="EX199" s="13"/>
      <c r="EY199" s="13"/>
      <c r="EZ199" s="13"/>
      <c r="FA199" s="13"/>
      <c r="FB199" s="13"/>
      <c r="FC199" s="13"/>
      <c r="FD199" s="13"/>
      <c r="FE199" s="13"/>
      <c r="FF199" s="13"/>
      <c r="FG199" s="13"/>
      <c r="FH199" s="13"/>
      <c r="FI199" s="13"/>
      <c r="FJ199" s="13"/>
      <c r="FK199" s="13"/>
      <c r="FL199" s="13"/>
      <c r="FM199" s="13"/>
    </row>
    <row r="200" spans="9:169" ht="14.25">
      <c r="I200" s="113"/>
      <c r="J200" s="6"/>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c r="AY200" s="13"/>
      <c r="AZ200" s="13"/>
      <c r="BA200" s="13"/>
      <c r="BB200" s="13"/>
      <c r="BC200" s="13"/>
      <c r="BD200" s="13"/>
      <c r="BE200" s="13"/>
      <c r="BF200" s="13"/>
      <c r="BG200" s="66"/>
      <c r="BH200" s="66"/>
      <c r="BI200" s="66"/>
      <c r="BJ200" s="66"/>
      <c r="BK200" s="66"/>
      <c r="BL200" s="66"/>
      <c r="BM200" s="66"/>
      <c r="BN200" s="66"/>
      <c r="BO200" s="66"/>
      <c r="BP200" s="66"/>
      <c r="BQ200" s="66"/>
      <c r="BR200" s="66"/>
      <c r="BS200" s="66"/>
      <c r="BT200" s="13"/>
      <c r="BU200" s="13"/>
      <c r="BV200" s="13"/>
      <c r="BW200" s="13"/>
      <c r="BX200" s="13"/>
      <c r="BY200" s="13"/>
      <c r="BZ200" s="13"/>
      <c r="CA200" s="13"/>
      <c r="CB200" s="13"/>
      <c r="CC200" s="13"/>
      <c r="CD200" s="13"/>
      <c r="CE200" s="13"/>
      <c r="CF200" s="13"/>
      <c r="CG200" s="13"/>
      <c r="CH200" s="13"/>
      <c r="CI200" s="13"/>
      <c r="CJ200" s="13"/>
      <c r="CK200" s="13"/>
      <c r="CL200" s="13"/>
      <c r="CM200" s="13"/>
      <c r="CN200" s="13"/>
      <c r="CO200" s="13"/>
      <c r="CP200" s="13"/>
      <c r="CQ200" s="13"/>
      <c r="CR200" s="13"/>
      <c r="CS200" s="13"/>
      <c r="CT200" s="13"/>
      <c r="CU200" s="13"/>
      <c r="CV200" s="13"/>
      <c r="CW200" s="13"/>
      <c r="CX200" s="13"/>
      <c r="CY200" s="13"/>
      <c r="CZ200" s="13"/>
      <c r="DA200" s="13"/>
      <c r="DB200" s="13"/>
      <c r="DC200" s="13"/>
      <c r="DD200" s="13"/>
      <c r="DE200" s="13"/>
      <c r="DF200" s="13"/>
      <c r="DG200" s="13"/>
      <c r="DH200" s="13"/>
      <c r="DI200" s="13"/>
      <c r="DJ200" s="13"/>
      <c r="DK200" s="13"/>
      <c r="DL200" s="13"/>
      <c r="DM200" s="13"/>
      <c r="DN200" s="13"/>
      <c r="DO200" s="13"/>
      <c r="DP200" s="13"/>
      <c r="DQ200" s="13"/>
      <c r="DR200" s="13"/>
      <c r="DS200" s="13"/>
      <c r="DT200" s="13"/>
      <c r="DU200" s="13"/>
      <c r="DV200" s="13"/>
      <c r="DW200" s="13"/>
      <c r="DX200" s="13"/>
      <c r="DY200" s="13"/>
      <c r="DZ200" s="13"/>
      <c r="EA200" s="13"/>
      <c r="EB200" s="13"/>
      <c r="EC200" s="13"/>
      <c r="ED200" s="13"/>
      <c r="EE200" s="13"/>
      <c r="EF200" s="13"/>
      <c r="EG200" s="13"/>
      <c r="EH200" s="13"/>
      <c r="EI200" s="13"/>
      <c r="EJ200" s="13"/>
      <c r="EK200" s="13"/>
      <c r="EL200" s="13"/>
      <c r="EM200" s="13"/>
      <c r="EN200" s="13"/>
      <c r="EO200" s="13"/>
      <c r="EP200" s="13"/>
      <c r="EQ200" s="13"/>
      <c r="ER200" s="13"/>
      <c r="ES200" s="13"/>
      <c r="ET200" s="13"/>
      <c r="EU200" s="13"/>
      <c r="EV200" s="13"/>
      <c r="EW200" s="13"/>
      <c r="EX200" s="13"/>
      <c r="EY200" s="13"/>
      <c r="EZ200" s="13"/>
      <c r="FA200" s="13"/>
      <c r="FB200" s="13"/>
      <c r="FC200" s="13"/>
      <c r="FD200" s="13"/>
      <c r="FE200" s="13"/>
      <c r="FF200" s="13"/>
      <c r="FG200" s="13"/>
      <c r="FH200" s="13"/>
      <c r="FI200" s="13"/>
      <c r="FJ200" s="13"/>
      <c r="FK200" s="13"/>
      <c r="FL200" s="13"/>
      <c r="FM200" s="13"/>
    </row>
    <row r="201" spans="9:169" ht="14.25">
      <c r="I201" s="113"/>
      <c r="AC201" s="13"/>
      <c r="AD201" s="13"/>
      <c r="AE201" s="13"/>
      <c r="AF201" s="13"/>
      <c r="AG201" s="13"/>
      <c r="AH201" s="13"/>
      <c r="AI201" s="13"/>
      <c r="AJ201" s="13"/>
      <c r="AK201" s="13"/>
      <c r="AL201" s="13"/>
      <c r="AM201" s="13"/>
      <c r="AN201" s="13"/>
      <c r="AO201" s="13"/>
      <c r="AP201" s="13"/>
      <c r="AQ201" s="13"/>
      <c r="AR201" s="13"/>
      <c r="AS201" s="13"/>
      <c r="AT201" s="13"/>
      <c r="AU201" s="13"/>
      <c r="AV201" s="13"/>
      <c r="AW201" s="13"/>
      <c r="AX201" s="13"/>
      <c r="AY201" s="13"/>
      <c r="AZ201" s="13"/>
      <c r="BA201" s="13"/>
      <c r="BB201" s="13"/>
      <c r="BC201" s="13"/>
      <c r="BD201" s="13"/>
      <c r="BE201" s="13"/>
      <c r="BF201" s="13"/>
      <c r="BG201" s="66"/>
      <c r="BH201" s="66"/>
      <c r="BI201" s="66"/>
      <c r="BJ201" s="66"/>
      <c r="BK201" s="66"/>
      <c r="BL201" s="66"/>
      <c r="BM201" s="66"/>
      <c r="BN201" s="66"/>
      <c r="BO201" s="66"/>
      <c r="BP201" s="66"/>
      <c r="BQ201" s="66"/>
      <c r="BR201" s="66"/>
      <c r="BS201" s="66"/>
      <c r="BT201" s="13"/>
      <c r="BU201" s="13"/>
      <c r="BV201" s="13"/>
      <c r="BW201" s="13"/>
      <c r="BX201" s="13"/>
      <c r="BY201" s="13"/>
      <c r="BZ201" s="13"/>
      <c r="CA201" s="13"/>
      <c r="CB201" s="13"/>
      <c r="CC201" s="13"/>
      <c r="CD201" s="13"/>
      <c r="CE201" s="13"/>
      <c r="CF201" s="13"/>
      <c r="CG201" s="13"/>
      <c r="CH201" s="13"/>
      <c r="CI201" s="13"/>
      <c r="CJ201" s="13"/>
      <c r="CK201" s="13"/>
      <c r="CL201" s="13"/>
      <c r="CM201" s="13"/>
      <c r="CN201" s="13"/>
      <c r="CO201" s="13"/>
      <c r="CP201" s="13"/>
      <c r="CQ201" s="13"/>
      <c r="CR201" s="13"/>
      <c r="CS201" s="13"/>
      <c r="CT201" s="13"/>
      <c r="CU201" s="13"/>
      <c r="CV201" s="13"/>
      <c r="CW201" s="13"/>
      <c r="CX201" s="13"/>
      <c r="CY201" s="13"/>
      <c r="CZ201" s="13"/>
      <c r="DA201" s="13"/>
      <c r="DB201" s="13"/>
      <c r="DC201" s="13"/>
      <c r="DD201" s="13"/>
      <c r="DE201" s="13"/>
      <c r="DF201" s="13"/>
      <c r="DG201" s="13"/>
      <c r="DH201" s="13"/>
      <c r="DI201" s="13"/>
      <c r="DJ201" s="13"/>
      <c r="DK201" s="13"/>
      <c r="DL201" s="13"/>
      <c r="DM201" s="13"/>
      <c r="DN201" s="13"/>
      <c r="DO201" s="13"/>
      <c r="DP201" s="13"/>
      <c r="DQ201" s="13"/>
      <c r="DR201" s="13"/>
      <c r="DS201" s="13"/>
      <c r="DT201" s="13"/>
      <c r="DU201" s="13"/>
      <c r="DV201" s="13"/>
      <c r="DW201" s="13"/>
      <c r="DX201" s="13"/>
      <c r="DY201" s="13"/>
      <c r="DZ201" s="13"/>
      <c r="EA201" s="13"/>
      <c r="EB201" s="13"/>
      <c r="EC201" s="13"/>
      <c r="ED201" s="13"/>
      <c r="EE201" s="13"/>
      <c r="EF201" s="13"/>
      <c r="EG201" s="13"/>
      <c r="EH201" s="13"/>
      <c r="EI201" s="13"/>
      <c r="EJ201" s="13"/>
      <c r="EK201" s="13"/>
      <c r="EL201" s="13"/>
      <c r="EM201" s="13"/>
      <c r="EN201" s="13"/>
      <c r="EO201" s="13"/>
      <c r="EP201" s="13"/>
      <c r="EQ201" s="13"/>
      <c r="ER201" s="13"/>
      <c r="ES201" s="13"/>
      <c r="ET201" s="13"/>
      <c r="EU201" s="13"/>
      <c r="EV201" s="13"/>
      <c r="EW201" s="13"/>
      <c r="EX201" s="13"/>
      <c r="EY201" s="13"/>
      <c r="EZ201" s="13"/>
      <c r="FA201" s="13"/>
      <c r="FB201" s="13"/>
      <c r="FC201" s="13"/>
      <c r="FD201" s="13"/>
      <c r="FE201" s="13"/>
      <c r="FF201" s="13"/>
      <c r="FG201" s="13"/>
      <c r="FH201" s="13"/>
      <c r="FI201" s="13"/>
      <c r="FJ201" s="13"/>
      <c r="FK201" s="13"/>
      <c r="FL201" s="13"/>
      <c r="FM201" s="13"/>
    </row>
    <row r="202" spans="9:169" ht="14.25">
      <c r="I202" s="104"/>
      <c r="AC202" s="13"/>
      <c r="AD202" s="13"/>
      <c r="AE202" s="13"/>
      <c r="AF202" s="13"/>
      <c r="AG202" s="13"/>
      <c r="AH202" s="13"/>
      <c r="AI202" s="13"/>
      <c r="AJ202" s="13"/>
      <c r="AK202" s="13"/>
      <c r="AL202" s="13"/>
      <c r="AM202" s="13"/>
      <c r="AN202" s="13"/>
      <c r="AO202" s="13"/>
      <c r="AP202" s="13"/>
      <c r="AQ202" s="13"/>
      <c r="AR202" s="13"/>
      <c r="AS202" s="13"/>
      <c r="AT202" s="13"/>
      <c r="AU202" s="13"/>
      <c r="AV202" s="13"/>
      <c r="AW202" s="13"/>
      <c r="AX202" s="13"/>
      <c r="AY202" s="13"/>
      <c r="AZ202" s="13"/>
      <c r="BA202" s="13"/>
      <c r="BB202" s="13"/>
      <c r="BC202" s="13"/>
      <c r="BD202" s="13"/>
      <c r="BE202" s="13"/>
      <c r="BF202" s="13"/>
      <c r="BG202" s="66"/>
      <c r="BH202" s="66"/>
      <c r="BI202" s="66"/>
      <c r="BJ202" s="66"/>
      <c r="BK202" s="66"/>
      <c r="BL202" s="66"/>
      <c r="BM202" s="66"/>
      <c r="BN202" s="66"/>
      <c r="BO202" s="66"/>
      <c r="BP202" s="66"/>
      <c r="BQ202" s="66"/>
      <c r="BR202" s="66"/>
      <c r="BS202" s="66"/>
      <c r="BT202" s="13"/>
      <c r="BU202" s="13"/>
      <c r="BV202" s="13"/>
      <c r="BW202" s="13"/>
      <c r="BX202" s="13"/>
      <c r="BY202" s="13"/>
      <c r="BZ202" s="13"/>
      <c r="CA202" s="13"/>
      <c r="CB202" s="13"/>
      <c r="CC202" s="13"/>
      <c r="CD202" s="13"/>
      <c r="CE202" s="13"/>
      <c r="CF202" s="13"/>
      <c r="CG202" s="13"/>
      <c r="CH202" s="13"/>
      <c r="CI202" s="13"/>
      <c r="CJ202" s="13"/>
      <c r="CK202" s="13"/>
      <c r="CL202" s="13"/>
      <c r="CM202" s="13"/>
      <c r="CN202" s="13"/>
      <c r="CO202" s="13"/>
      <c r="CP202" s="13"/>
      <c r="CQ202" s="13"/>
      <c r="CR202" s="13"/>
      <c r="CS202" s="13"/>
      <c r="CT202" s="13"/>
      <c r="CU202" s="13"/>
      <c r="CV202" s="13"/>
      <c r="CW202" s="13"/>
      <c r="CX202" s="13"/>
      <c r="CY202" s="13"/>
      <c r="CZ202" s="13"/>
      <c r="DA202" s="13"/>
      <c r="DB202" s="13"/>
      <c r="DC202" s="13"/>
      <c r="DD202" s="13"/>
      <c r="DE202" s="13"/>
      <c r="DF202" s="13"/>
      <c r="DG202" s="13"/>
      <c r="DH202" s="13"/>
      <c r="DI202" s="13"/>
      <c r="DJ202" s="13"/>
      <c r="DK202" s="13"/>
      <c r="DL202" s="13"/>
      <c r="DM202" s="13"/>
      <c r="DN202" s="13"/>
      <c r="DO202" s="13"/>
      <c r="DP202" s="13"/>
      <c r="DQ202" s="13"/>
      <c r="DR202" s="13"/>
      <c r="DS202" s="13"/>
      <c r="DT202" s="13"/>
      <c r="DU202" s="13"/>
      <c r="DV202" s="13"/>
      <c r="DW202" s="13"/>
      <c r="DX202" s="13"/>
      <c r="DY202" s="13"/>
      <c r="DZ202" s="13"/>
      <c r="EA202" s="13"/>
      <c r="EB202" s="13"/>
      <c r="EC202" s="13"/>
      <c r="ED202" s="13"/>
      <c r="EE202" s="13"/>
      <c r="EF202" s="13"/>
      <c r="EG202" s="13"/>
      <c r="EH202" s="13"/>
      <c r="EI202" s="13"/>
      <c r="EJ202" s="13"/>
      <c r="EK202" s="13"/>
      <c r="EL202" s="13"/>
      <c r="EM202" s="13"/>
      <c r="EN202" s="13"/>
      <c r="EO202" s="13"/>
      <c r="EP202" s="13"/>
      <c r="EQ202" s="13"/>
      <c r="ER202" s="13"/>
      <c r="ES202" s="13"/>
      <c r="ET202" s="13"/>
      <c r="EU202" s="13"/>
      <c r="EV202" s="13"/>
      <c r="EW202" s="13"/>
      <c r="EX202" s="13"/>
      <c r="EY202" s="13"/>
      <c r="EZ202" s="13"/>
      <c r="FA202" s="13"/>
      <c r="FB202" s="13"/>
      <c r="FC202" s="13"/>
      <c r="FD202" s="13"/>
      <c r="FE202" s="13"/>
      <c r="FF202" s="13"/>
      <c r="FG202" s="13"/>
      <c r="FH202" s="13"/>
      <c r="FI202" s="13"/>
      <c r="FJ202" s="13"/>
      <c r="FK202" s="13"/>
      <c r="FL202" s="13"/>
      <c r="FM202" s="13"/>
    </row>
    <row r="203" spans="9:169" ht="13.5">
      <c r="I203" s="113"/>
      <c r="J203" s="6"/>
      <c r="AC203" s="13"/>
      <c r="AD203" s="13"/>
      <c r="AE203" s="13"/>
      <c r="AF203" s="13"/>
      <c r="AG203" s="13"/>
      <c r="AH203" s="13"/>
      <c r="AI203" s="13"/>
      <c r="AJ203" s="13"/>
      <c r="AK203" s="13"/>
      <c r="AL203" s="13"/>
      <c r="AM203" s="13"/>
      <c r="AN203" s="13"/>
      <c r="AO203" s="13"/>
      <c r="AP203" s="13"/>
      <c r="AQ203" s="13"/>
      <c r="AR203" s="13"/>
      <c r="AS203" s="13"/>
      <c r="AT203" s="13"/>
      <c r="AU203" s="13"/>
      <c r="AV203" s="13"/>
      <c r="AW203" s="13"/>
      <c r="AX203" s="13"/>
      <c r="AY203" s="13"/>
      <c r="AZ203" s="13"/>
      <c r="BA203" s="13"/>
      <c r="BB203" s="13"/>
      <c r="BC203" s="13"/>
      <c r="BD203" s="13"/>
      <c r="BE203" s="13"/>
      <c r="BF203" s="13"/>
      <c r="BG203" s="13"/>
      <c r="BH203" s="13"/>
      <c r="BI203" s="13"/>
      <c r="BJ203" s="13"/>
      <c r="BK203" s="13"/>
      <c r="BL203" s="13"/>
      <c r="BM203" s="13"/>
      <c r="BN203" s="13"/>
      <c r="BO203" s="13"/>
      <c r="BP203" s="13"/>
      <c r="BQ203" s="13"/>
      <c r="BR203" s="13"/>
      <c r="BS203" s="13"/>
      <c r="BT203" s="13"/>
      <c r="BU203" s="13"/>
      <c r="BV203" s="13"/>
      <c r="BW203" s="13"/>
      <c r="BX203" s="13"/>
      <c r="BY203" s="13"/>
      <c r="BZ203" s="13"/>
      <c r="CA203" s="13"/>
      <c r="CB203" s="13"/>
      <c r="CC203" s="13"/>
      <c r="CD203" s="13"/>
      <c r="CE203" s="13"/>
      <c r="CF203" s="13"/>
      <c r="CG203" s="13"/>
      <c r="CH203" s="13"/>
      <c r="CI203" s="13"/>
      <c r="CJ203" s="13"/>
      <c r="CK203" s="13"/>
      <c r="CL203" s="13"/>
      <c r="CM203" s="13"/>
      <c r="CN203" s="13"/>
      <c r="CO203" s="13"/>
      <c r="CP203" s="13"/>
      <c r="CQ203" s="13"/>
      <c r="CR203" s="13"/>
      <c r="CS203" s="13"/>
      <c r="CT203" s="13"/>
      <c r="CU203" s="13"/>
      <c r="CV203" s="13"/>
      <c r="CW203" s="13"/>
      <c r="CX203" s="13"/>
      <c r="CY203" s="13"/>
      <c r="CZ203" s="13"/>
      <c r="DA203" s="13"/>
      <c r="DB203" s="13"/>
      <c r="DC203" s="13"/>
      <c r="DD203" s="13"/>
      <c r="DE203" s="13"/>
      <c r="DF203" s="13"/>
      <c r="DG203" s="13"/>
      <c r="DH203" s="13"/>
      <c r="DI203" s="13"/>
      <c r="DJ203" s="13"/>
      <c r="DK203" s="13"/>
      <c r="DL203" s="13"/>
      <c r="DM203" s="13"/>
      <c r="DN203" s="13"/>
      <c r="DO203" s="13"/>
      <c r="DP203" s="13"/>
      <c r="DQ203" s="13"/>
      <c r="DR203" s="13"/>
      <c r="DS203" s="13"/>
      <c r="DT203" s="13"/>
      <c r="DU203" s="13"/>
      <c r="DV203" s="13"/>
      <c r="DW203" s="13"/>
      <c r="DX203" s="13"/>
      <c r="DY203" s="13"/>
      <c r="DZ203" s="13"/>
      <c r="EA203" s="13"/>
      <c r="EB203" s="13"/>
      <c r="EC203" s="13"/>
      <c r="ED203" s="13"/>
      <c r="EE203" s="13"/>
      <c r="EF203" s="13"/>
      <c r="EG203" s="13"/>
      <c r="EH203" s="13"/>
      <c r="EI203" s="13"/>
      <c r="EJ203" s="13"/>
      <c r="EK203" s="13"/>
    </row>
    <row r="204" spans="9:169" ht="13.5">
      <c r="I204" s="104"/>
      <c r="J204" s="6"/>
      <c r="AC204" s="13"/>
      <c r="AD204" s="13"/>
      <c r="AE204" s="13"/>
      <c r="AF204" s="13"/>
      <c r="AG204" s="13"/>
      <c r="AH204" s="13"/>
      <c r="AI204" s="13"/>
      <c r="AJ204" s="13"/>
      <c r="AK204" s="13"/>
      <c r="AL204" s="13"/>
      <c r="AM204" s="13"/>
      <c r="AN204" s="13"/>
      <c r="AO204" s="13"/>
      <c r="AP204" s="13"/>
      <c r="AQ204" s="13"/>
      <c r="AR204" s="13"/>
      <c r="AS204" s="13"/>
      <c r="AT204" s="13"/>
      <c r="AU204" s="13"/>
      <c r="AV204" s="13"/>
      <c r="AW204" s="13"/>
      <c r="AX204" s="13"/>
      <c r="AY204" s="13"/>
      <c r="AZ204" s="13"/>
      <c r="BA204" s="13"/>
      <c r="BB204" s="13"/>
      <c r="BC204" s="13"/>
      <c r="BD204" s="13"/>
      <c r="BE204" s="13"/>
      <c r="BF204" s="13"/>
      <c r="BG204" s="13"/>
      <c r="BH204" s="13"/>
      <c r="BI204" s="13"/>
      <c r="BJ204" s="13"/>
      <c r="BK204" s="13"/>
      <c r="BL204" s="13"/>
      <c r="BM204" s="13"/>
      <c r="BN204" s="13"/>
      <c r="BO204" s="13"/>
      <c r="BP204" s="13"/>
      <c r="BQ204" s="13"/>
      <c r="BR204" s="13"/>
      <c r="BS204" s="13"/>
      <c r="BT204" s="13"/>
      <c r="BU204" s="13"/>
      <c r="BV204" s="13"/>
      <c r="BW204" s="13"/>
      <c r="BX204" s="13"/>
      <c r="BY204" s="13"/>
      <c r="BZ204" s="13"/>
      <c r="CA204" s="13"/>
      <c r="CB204" s="13"/>
      <c r="CC204" s="13"/>
      <c r="CD204" s="13"/>
      <c r="CE204" s="13"/>
      <c r="CF204" s="13"/>
      <c r="CG204" s="13"/>
      <c r="CH204" s="13"/>
      <c r="CI204" s="13"/>
      <c r="CJ204" s="13"/>
      <c r="CK204" s="13"/>
      <c r="CL204" s="13"/>
      <c r="CM204" s="13"/>
      <c r="CN204" s="13"/>
      <c r="CO204" s="13"/>
      <c r="CP204" s="13"/>
      <c r="CQ204" s="13"/>
      <c r="CR204" s="13"/>
      <c r="CS204" s="13"/>
      <c r="CT204" s="13"/>
      <c r="CU204" s="13"/>
      <c r="CV204" s="13"/>
      <c r="CW204" s="13"/>
      <c r="CX204" s="13"/>
      <c r="CY204" s="13"/>
      <c r="CZ204" s="13"/>
      <c r="DA204" s="13"/>
      <c r="DB204" s="13"/>
      <c r="DC204" s="13"/>
      <c r="DD204" s="13"/>
      <c r="DE204" s="13"/>
      <c r="DF204" s="13"/>
      <c r="DG204" s="13"/>
      <c r="DH204" s="13"/>
      <c r="DI204" s="13"/>
      <c r="DJ204" s="13"/>
      <c r="DK204" s="13"/>
      <c r="DL204" s="13"/>
      <c r="DM204" s="13"/>
      <c r="DN204" s="13"/>
      <c r="DO204" s="13"/>
      <c r="DP204" s="13"/>
      <c r="DQ204" s="13"/>
      <c r="DR204" s="13"/>
      <c r="DS204" s="13"/>
      <c r="DT204" s="13"/>
      <c r="DU204" s="13"/>
      <c r="DV204" s="13"/>
      <c r="DW204" s="13"/>
      <c r="DX204" s="13"/>
      <c r="DY204" s="13"/>
      <c r="DZ204" s="13"/>
      <c r="EA204" s="13"/>
      <c r="EB204" s="13"/>
      <c r="EC204" s="13"/>
      <c r="ED204" s="13"/>
      <c r="EE204" s="13"/>
      <c r="EF204" s="13"/>
      <c r="EG204" s="13"/>
      <c r="EH204" s="13"/>
      <c r="EI204" s="13"/>
      <c r="EJ204" s="13"/>
      <c r="EK204" s="13"/>
    </row>
    <row r="205" spans="9:169" ht="13.5">
      <c r="I205" s="113"/>
      <c r="J205" s="6"/>
      <c r="AC205" s="13"/>
      <c r="AD205" s="13"/>
      <c r="AE205" s="13"/>
      <c r="AF205" s="13"/>
      <c r="AG205" s="13"/>
      <c r="AH205" s="13"/>
      <c r="AI205" s="13"/>
      <c r="AJ205" s="13"/>
      <c r="AK205" s="13"/>
      <c r="AL205" s="13"/>
      <c r="AM205" s="13"/>
      <c r="AN205" s="13"/>
      <c r="AO205" s="13"/>
      <c r="AP205" s="13"/>
      <c r="AQ205" s="13"/>
      <c r="AR205" s="13"/>
      <c r="AS205" s="13"/>
      <c r="AT205" s="13"/>
      <c r="AU205" s="13"/>
      <c r="AV205" s="13"/>
      <c r="AW205" s="13"/>
      <c r="AX205" s="13"/>
      <c r="AY205" s="13"/>
      <c r="AZ205" s="13"/>
      <c r="BA205" s="13"/>
      <c r="BB205" s="13"/>
      <c r="BC205" s="13"/>
      <c r="BD205" s="13"/>
      <c r="BE205" s="13"/>
      <c r="BF205" s="13"/>
      <c r="BG205" s="13"/>
      <c r="BH205" s="13"/>
      <c r="BI205" s="13"/>
      <c r="BJ205" s="13"/>
      <c r="BK205" s="13"/>
      <c r="BL205" s="13"/>
      <c r="BM205" s="13"/>
      <c r="BN205" s="13"/>
      <c r="BO205" s="13"/>
      <c r="BP205" s="13"/>
      <c r="BQ205" s="13"/>
      <c r="BR205" s="13"/>
      <c r="BS205" s="13"/>
      <c r="BT205" s="13"/>
      <c r="BU205" s="13"/>
      <c r="BV205" s="13"/>
      <c r="BW205" s="13"/>
      <c r="BX205" s="13"/>
      <c r="BY205" s="13"/>
      <c r="BZ205" s="13"/>
      <c r="CA205" s="13"/>
      <c r="CB205" s="13"/>
      <c r="CC205" s="13"/>
      <c r="CD205" s="13"/>
      <c r="CE205" s="13"/>
      <c r="CF205" s="13"/>
      <c r="CG205" s="13"/>
      <c r="CH205" s="13"/>
      <c r="CI205" s="13"/>
      <c r="CJ205" s="13"/>
      <c r="CK205" s="13"/>
      <c r="CL205" s="13"/>
      <c r="CM205" s="13"/>
      <c r="CN205" s="13"/>
      <c r="CO205" s="13"/>
      <c r="CP205" s="13"/>
      <c r="CQ205" s="13"/>
      <c r="CR205" s="13"/>
      <c r="CS205" s="13"/>
      <c r="CT205" s="13"/>
      <c r="CU205" s="13"/>
      <c r="CV205" s="13"/>
      <c r="CW205" s="13"/>
      <c r="CX205" s="13"/>
      <c r="CY205" s="13"/>
      <c r="CZ205" s="13"/>
      <c r="DA205" s="13"/>
      <c r="DB205" s="13"/>
      <c r="DC205" s="13"/>
      <c r="DD205" s="13"/>
      <c r="DE205" s="13"/>
      <c r="DF205" s="13"/>
      <c r="DG205" s="13"/>
      <c r="DH205" s="13"/>
      <c r="DI205" s="13"/>
      <c r="DJ205" s="13"/>
      <c r="DK205" s="13"/>
      <c r="DL205" s="13"/>
      <c r="DM205" s="13"/>
      <c r="DN205" s="13"/>
      <c r="DO205" s="13"/>
      <c r="DP205" s="13"/>
      <c r="DQ205" s="13"/>
      <c r="DR205" s="13"/>
      <c r="DS205" s="13"/>
      <c r="DT205" s="13"/>
      <c r="DU205" s="13"/>
      <c r="DV205" s="13"/>
      <c r="DW205" s="13"/>
      <c r="DX205" s="13"/>
      <c r="DY205" s="13"/>
      <c r="DZ205" s="13"/>
      <c r="EA205" s="13"/>
      <c r="EB205" s="13"/>
      <c r="EC205" s="13"/>
      <c r="ED205" s="13"/>
      <c r="EE205" s="13"/>
      <c r="EF205" s="13"/>
      <c r="EG205" s="13"/>
      <c r="EH205" s="13"/>
      <c r="EI205" s="13"/>
      <c r="EJ205" s="13"/>
      <c r="EK205" s="13"/>
    </row>
    <row r="206" spans="9:169" ht="13.5">
      <c r="I206" s="113"/>
      <c r="J206" s="6"/>
      <c r="AC206" s="13"/>
      <c r="AD206" s="13"/>
      <c r="AE206" s="13"/>
      <c r="AF206" s="13"/>
      <c r="AG206" s="13"/>
      <c r="AH206" s="13"/>
      <c r="AI206" s="13"/>
      <c r="AJ206" s="13"/>
      <c r="AK206" s="13"/>
      <c r="AL206" s="13"/>
      <c r="AM206" s="13"/>
      <c r="AN206" s="13"/>
      <c r="AO206" s="13"/>
      <c r="AP206" s="13"/>
      <c r="AQ206" s="13"/>
      <c r="AR206" s="13"/>
      <c r="AS206" s="13"/>
      <c r="AT206" s="13"/>
      <c r="AU206" s="13"/>
      <c r="AV206" s="13"/>
      <c r="AW206" s="13"/>
      <c r="AX206" s="13"/>
      <c r="AY206" s="13"/>
      <c r="AZ206" s="13"/>
      <c r="BA206" s="13"/>
      <c r="BB206" s="13"/>
      <c r="BC206" s="13"/>
      <c r="BD206" s="13"/>
      <c r="BE206" s="13"/>
      <c r="BF206" s="13"/>
      <c r="BG206" s="13"/>
      <c r="BH206" s="13"/>
      <c r="BI206" s="13"/>
      <c r="BJ206" s="13"/>
      <c r="BK206" s="13"/>
      <c r="BL206" s="13"/>
      <c r="BM206" s="13"/>
      <c r="BN206" s="13"/>
      <c r="BO206" s="13"/>
      <c r="BP206" s="13"/>
      <c r="BQ206" s="13"/>
      <c r="BR206" s="13"/>
      <c r="BS206" s="13"/>
      <c r="BT206" s="13"/>
      <c r="BU206" s="13"/>
      <c r="BV206" s="13"/>
      <c r="BW206" s="13"/>
      <c r="BX206" s="13"/>
      <c r="BY206" s="13"/>
      <c r="BZ206" s="13"/>
      <c r="CA206" s="13"/>
      <c r="CB206" s="13"/>
      <c r="CC206" s="13"/>
      <c r="CD206" s="13"/>
      <c r="CE206" s="13"/>
      <c r="CF206" s="13"/>
      <c r="CG206" s="13"/>
      <c r="CH206" s="13"/>
      <c r="CI206" s="13"/>
      <c r="CJ206" s="13"/>
      <c r="CK206" s="13"/>
      <c r="CL206" s="13"/>
      <c r="CM206" s="13"/>
      <c r="CN206" s="13"/>
      <c r="CO206" s="13"/>
      <c r="CP206" s="13"/>
      <c r="CQ206" s="13"/>
      <c r="CR206" s="13"/>
      <c r="CS206" s="13"/>
      <c r="CT206" s="13"/>
      <c r="CU206" s="13"/>
      <c r="CV206" s="13"/>
      <c r="CW206" s="13"/>
      <c r="CX206" s="13"/>
      <c r="CY206" s="13"/>
      <c r="CZ206" s="13"/>
      <c r="DA206" s="13"/>
      <c r="DB206" s="13"/>
      <c r="DC206" s="13"/>
      <c r="DD206" s="13"/>
      <c r="DE206" s="13"/>
      <c r="DF206" s="13"/>
      <c r="DG206" s="13"/>
      <c r="DH206" s="13"/>
      <c r="DI206" s="13"/>
      <c r="DJ206" s="13"/>
      <c r="DK206" s="13"/>
      <c r="DL206" s="13"/>
      <c r="DM206" s="13"/>
      <c r="DN206" s="13"/>
      <c r="DO206" s="13"/>
      <c r="DP206" s="13"/>
      <c r="DQ206" s="13"/>
      <c r="DR206" s="13"/>
      <c r="DS206" s="13"/>
      <c r="DT206" s="13"/>
      <c r="DU206" s="13"/>
      <c r="DV206" s="13"/>
      <c r="DW206" s="13"/>
      <c r="DX206" s="13"/>
      <c r="DY206" s="13"/>
      <c r="DZ206" s="13"/>
      <c r="EA206" s="13"/>
      <c r="EB206" s="13"/>
      <c r="EC206" s="13"/>
      <c r="ED206" s="13"/>
      <c r="EE206" s="13"/>
      <c r="EF206" s="13"/>
      <c r="EG206" s="13"/>
      <c r="EH206" s="13"/>
      <c r="EI206" s="13"/>
      <c r="EJ206" s="13"/>
      <c r="EK206" s="13"/>
    </row>
    <row r="207" spans="9:169" ht="13.5">
      <c r="I207" s="104"/>
      <c r="J207" s="6"/>
      <c r="AC207" s="13"/>
      <c r="AD207" s="13"/>
      <c r="AE207" s="13"/>
      <c r="AF207" s="13"/>
      <c r="AG207" s="13"/>
      <c r="AH207" s="13"/>
      <c r="AI207" s="13"/>
      <c r="AJ207" s="13"/>
      <c r="AK207" s="13"/>
      <c r="AL207" s="13"/>
      <c r="AM207" s="13"/>
      <c r="AN207" s="13"/>
      <c r="AO207" s="13"/>
      <c r="AP207" s="13"/>
      <c r="AQ207" s="13"/>
      <c r="AR207" s="13"/>
      <c r="AS207" s="13"/>
      <c r="AT207" s="13"/>
      <c r="AU207" s="13"/>
      <c r="AV207" s="13"/>
      <c r="AW207" s="13"/>
      <c r="AX207" s="13"/>
      <c r="AY207" s="13"/>
      <c r="AZ207" s="13"/>
      <c r="BA207" s="13"/>
      <c r="BB207" s="13"/>
      <c r="BC207" s="13"/>
      <c r="BD207" s="13"/>
      <c r="BE207" s="13"/>
      <c r="BF207" s="13"/>
      <c r="BG207" s="13"/>
      <c r="BH207" s="13"/>
      <c r="BI207" s="13"/>
      <c r="BJ207" s="13"/>
      <c r="BK207" s="13"/>
      <c r="BL207" s="13"/>
      <c r="BM207" s="13"/>
      <c r="BN207" s="13"/>
      <c r="BO207" s="13"/>
      <c r="BP207" s="13"/>
      <c r="BQ207" s="13"/>
      <c r="BR207" s="13"/>
      <c r="BS207" s="13"/>
      <c r="BT207" s="13"/>
      <c r="BU207" s="13"/>
      <c r="BV207" s="13"/>
      <c r="BW207" s="13"/>
      <c r="BX207" s="13"/>
      <c r="BY207" s="13"/>
      <c r="BZ207" s="13"/>
      <c r="CA207" s="13"/>
      <c r="CB207" s="13"/>
      <c r="CC207" s="13"/>
      <c r="CD207" s="13"/>
      <c r="CE207" s="13"/>
      <c r="CF207" s="13"/>
      <c r="CG207" s="13"/>
      <c r="CH207" s="13"/>
      <c r="CI207" s="13"/>
      <c r="CJ207" s="13"/>
      <c r="CK207" s="13"/>
      <c r="CL207" s="13"/>
      <c r="CM207" s="13"/>
      <c r="CN207" s="13"/>
      <c r="CO207" s="13"/>
      <c r="CP207" s="13"/>
      <c r="CQ207" s="13"/>
      <c r="CR207" s="13"/>
      <c r="CS207" s="13"/>
      <c r="CT207" s="13"/>
      <c r="CU207" s="13"/>
      <c r="CV207" s="13"/>
      <c r="CW207" s="13"/>
      <c r="CX207" s="13"/>
      <c r="CY207" s="13"/>
      <c r="CZ207" s="13"/>
      <c r="DA207" s="13"/>
      <c r="DB207" s="13"/>
      <c r="DC207" s="13"/>
      <c r="DD207" s="13"/>
      <c r="DE207" s="13"/>
      <c r="DF207" s="13"/>
      <c r="DG207" s="13"/>
      <c r="DH207" s="13"/>
      <c r="DI207" s="13"/>
      <c r="DJ207" s="13"/>
      <c r="DK207" s="13"/>
      <c r="DL207" s="13"/>
      <c r="DM207" s="13"/>
      <c r="DN207" s="13"/>
      <c r="DO207" s="13"/>
      <c r="DP207" s="13"/>
      <c r="DQ207" s="13"/>
      <c r="DR207" s="13"/>
      <c r="DS207" s="13"/>
      <c r="DT207" s="13"/>
      <c r="DU207" s="13"/>
      <c r="DV207" s="13"/>
      <c r="DW207" s="13"/>
      <c r="DX207" s="13"/>
      <c r="DY207" s="13"/>
      <c r="DZ207" s="13"/>
      <c r="EA207" s="13"/>
      <c r="EB207" s="13"/>
      <c r="EC207" s="13"/>
      <c r="ED207" s="13"/>
      <c r="EE207" s="13"/>
      <c r="EF207" s="13"/>
      <c r="EG207" s="13"/>
      <c r="EH207" s="13"/>
      <c r="EI207" s="13"/>
      <c r="EJ207" s="13"/>
      <c r="EK207" s="13"/>
    </row>
    <row r="208" spans="9:169" ht="13.5">
      <c r="I208" s="104"/>
      <c r="AC208" s="13"/>
      <c r="AD208" s="13"/>
      <c r="AE208" s="13"/>
      <c r="AF208" s="13"/>
      <c r="AG208" s="13"/>
      <c r="AH208" s="13"/>
      <c r="AI208" s="13"/>
      <c r="AJ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c r="CM208" s="13"/>
      <c r="CN208" s="13"/>
      <c r="CO208" s="13"/>
      <c r="CP208" s="13"/>
      <c r="CQ208" s="13"/>
      <c r="CR208" s="13"/>
      <c r="CS208" s="13"/>
      <c r="CT208" s="13"/>
      <c r="CU208" s="13"/>
      <c r="CV208" s="13"/>
      <c r="CW208" s="13"/>
      <c r="CX208" s="13"/>
      <c r="CY208" s="13"/>
      <c r="CZ208" s="13"/>
      <c r="DA208" s="13"/>
      <c r="DB208" s="13"/>
      <c r="DC208" s="13"/>
      <c r="DD208" s="13"/>
      <c r="DE208" s="13"/>
      <c r="DF208" s="13"/>
      <c r="DG208" s="13"/>
      <c r="DH208" s="13"/>
      <c r="DI208" s="13"/>
      <c r="DJ208" s="13"/>
      <c r="DK208" s="13"/>
      <c r="DL208" s="13"/>
      <c r="DM208" s="13"/>
      <c r="DN208" s="13"/>
      <c r="DO208" s="13"/>
      <c r="DP208" s="13"/>
      <c r="DQ208" s="13"/>
      <c r="DR208" s="13"/>
      <c r="DS208" s="13"/>
      <c r="DT208" s="13"/>
      <c r="DU208" s="13"/>
      <c r="DV208" s="13"/>
      <c r="DW208" s="13"/>
      <c r="DX208" s="13"/>
      <c r="DY208" s="13"/>
      <c r="DZ208" s="13"/>
      <c r="EA208" s="13"/>
      <c r="EB208" s="13"/>
      <c r="EC208" s="13"/>
      <c r="ED208" s="13"/>
      <c r="EE208" s="13"/>
      <c r="EF208" s="13"/>
      <c r="EG208" s="13"/>
      <c r="EH208" s="13"/>
      <c r="EI208" s="13"/>
      <c r="EJ208" s="13"/>
      <c r="EK208" s="13"/>
    </row>
    <row r="209" spans="9:141" ht="13.5">
      <c r="I209" s="113"/>
      <c r="J209" s="6"/>
      <c r="AC209" s="13"/>
      <c r="AD209" s="13"/>
      <c r="AE209" s="13"/>
      <c r="AF209" s="13"/>
      <c r="AG209" s="13"/>
      <c r="AH209" s="13"/>
      <c r="AI209" s="13"/>
      <c r="AJ209" s="13"/>
      <c r="AK209" s="13"/>
      <c r="AL209" s="13"/>
      <c r="AM209" s="13"/>
      <c r="AN209" s="13"/>
      <c r="AO209" s="13"/>
      <c r="AP209" s="13"/>
      <c r="AQ209" s="13"/>
      <c r="AR209" s="13"/>
      <c r="AS209" s="13"/>
      <c r="AT209" s="13"/>
      <c r="AU209" s="13"/>
      <c r="AV209" s="13"/>
      <c r="AW209" s="13"/>
      <c r="AX209" s="13"/>
      <c r="AY209" s="13"/>
      <c r="AZ209" s="13"/>
      <c r="BA209" s="13"/>
      <c r="BB209" s="13"/>
      <c r="BC209" s="13"/>
      <c r="BD209" s="13"/>
      <c r="BE209" s="13"/>
      <c r="BF209" s="13"/>
      <c r="BG209" s="13"/>
      <c r="BH209" s="13"/>
      <c r="BI209" s="13"/>
      <c r="BJ209" s="13"/>
      <c r="BK209" s="13"/>
      <c r="BL209" s="13"/>
      <c r="BM209" s="13"/>
      <c r="BN209" s="13"/>
      <c r="BO209" s="13"/>
      <c r="BP209" s="13"/>
      <c r="BQ209" s="13"/>
      <c r="BR209" s="13"/>
      <c r="BS209" s="13"/>
      <c r="BT209" s="13"/>
      <c r="BU209" s="13"/>
      <c r="BV209" s="13"/>
      <c r="BW209" s="13"/>
      <c r="BX209" s="13"/>
      <c r="BY209" s="13"/>
      <c r="BZ209" s="13"/>
      <c r="CA209" s="13"/>
      <c r="CB209" s="13"/>
      <c r="CC209" s="13"/>
      <c r="CD209" s="13"/>
      <c r="CE209" s="13"/>
      <c r="CF209" s="13"/>
      <c r="CG209" s="13"/>
      <c r="CH209" s="13"/>
      <c r="CI209" s="13"/>
      <c r="CJ209" s="13"/>
      <c r="CK209" s="13"/>
      <c r="CL209" s="13"/>
      <c r="CM209" s="13"/>
      <c r="CN209" s="13"/>
      <c r="CO209" s="13"/>
      <c r="CP209" s="13"/>
      <c r="CQ209" s="13"/>
      <c r="CR209" s="13"/>
      <c r="CS209" s="13"/>
      <c r="CT209" s="13"/>
      <c r="CU209" s="13"/>
      <c r="CV209" s="13"/>
      <c r="CW209" s="13"/>
      <c r="CX209" s="13"/>
      <c r="CY209" s="13"/>
      <c r="CZ209" s="13"/>
      <c r="DA209" s="13"/>
      <c r="DB209" s="13"/>
      <c r="DC209" s="13"/>
      <c r="DD209" s="13"/>
      <c r="DE209" s="13"/>
      <c r="DF209" s="13"/>
      <c r="DG209" s="13"/>
      <c r="DH209" s="13"/>
      <c r="DI209" s="13"/>
      <c r="DJ209" s="13"/>
      <c r="DK209" s="13"/>
      <c r="DL209" s="13"/>
      <c r="DM209" s="13"/>
      <c r="DN209" s="13"/>
      <c r="DO209" s="13"/>
      <c r="DP209" s="13"/>
      <c r="DQ209" s="13"/>
      <c r="DR209" s="13"/>
      <c r="DS209" s="13"/>
      <c r="DT209" s="13"/>
      <c r="DU209" s="13"/>
      <c r="DV209" s="13"/>
      <c r="DW209" s="13"/>
      <c r="DX209" s="13"/>
      <c r="DY209" s="13"/>
      <c r="DZ209" s="13"/>
      <c r="EA209" s="13"/>
      <c r="EB209" s="13"/>
      <c r="EC209" s="13"/>
      <c r="ED209" s="13"/>
      <c r="EE209" s="13"/>
      <c r="EF209" s="13"/>
      <c r="EG209" s="13"/>
      <c r="EH209" s="13"/>
      <c r="EI209" s="13"/>
      <c r="EJ209" s="13"/>
      <c r="EK209" s="13"/>
    </row>
    <row r="210" spans="9:141" ht="13.5">
      <c r="I210" s="104"/>
      <c r="J210" s="6"/>
      <c r="AC210" s="13"/>
      <c r="AD210" s="13"/>
      <c r="AE210" s="13"/>
      <c r="AF210" s="13"/>
      <c r="AG210" s="13"/>
      <c r="AH210" s="13"/>
      <c r="AI210" s="13"/>
      <c r="AJ210" s="13"/>
      <c r="AK210" s="13"/>
      <c r="AL210" s="13"/>
      <c r="AM210" s="13"/>
      <c r="AN210" s="13"/>
      <c r="AO210" s="13"/>
      <c r="AP210" s="13"/>
      <c r="AQ210" s="13"/>
      <c r="AR210" s="13"/>
      <c r="AS210" s="13"/>
      <c r="AT210" s="13"/>
      <c r="AU210" s="13"/>
      <c r="AV210" s="13"/>
      <c r="AW210" s="13"/>
      <c r="AX210" s="13"/>
      <c r="AY210" s="13"/>
      <c r="AZ210" s="13"/>
      <c r="BA210" s="13"/>
      <c r="BB210" s="13"/>
      <c r="BC210" s="13"/>
      <c r="BD210" s="13"/>
      <c r="BE210" s="13"/>
      <c r="BF210" s="13"/>
      <c r="BG210" s="13"/>
      <c r="BH210" s="13"/>
      <c r="BI210" s="13"/>
      <c r="BJ210" s="13"/>
      <c r="BK210" s="13"/>
      <c r="BL210" s="13"/>
      <c r="BM210" s="13"/>
      <c r="BN210" s="13"/>
      <c r="BO210" s="13"/>
      <c r="BP210" s="13"/>
      <c r="BQ210" s="13"/>
      <c r="BR210" s="13"/>
      <c r="BS210" s="13"/>
      <c r="BT210" s="13"/>
      <c r="BU210" s="13"/>
      <c r="BV210" s="13"/>
      <c r="BW210" s="13"/>
      <c r="BX210" s="13"/>
      <c r="BY210" s="13"/>
      <c r="BZ210" s="13"/>
      <c r="CA210" s="13"/>
      <c r="CB210" s="13"/>
      <c r="CC210" s="13"/>
      <c r="CD210" s="13"/>
      <c r="CE210" s="13"/>
      <c r="CF210" s="13"/>
      <c r="CG210" s="13"/>
      <c r="CH210" s="13"/>
      <c r="CI210" s="13"/>
      <c r="CJ210" s="13"/>
      <c r="CK210" s="13"/>
      <c r="CL210" s="13"/>
      <c r="CM210" s="13"/>
      <c r="CN210" s="13"/>
      <c r="CO210" s="13"/>
      <c r="CP210" s="13"/>
      <c r="CQ210" s="13"/>
      <c r="CR210" s="13"/>
      <c r="CS210" s="13"/>
      <c r="CT210" s="13"/>
      <c r="CU210" s="13"/>
      <c r="CV210" s="13"/>
      <c r="CW210" s="13"/>
      <c r="CX210" s="13"/>
      <c r="CY210" s="13"/>
      <c r="CZ210" s="13"/>
      <c r="DA210" s="13"/>
      <c r="DB210" s="13"/>
      <c r="DC210" s="13"/>
      <c r="DD210" s="13"/>
      <c r="DE210" s="13"/>
      <c r="DF210" s="13"/>
      <c r="DG210" s="13"/>
      <c r="DH210" s="13"/>
      <c r="DI210" s="13"/>
      <c r="DJ210" s="13"/>
      <c r="DK210" s="13"/>
      <c r="DL210" s="13"/>
      <c r="DM210" s="13"/>
      <c r="DN210" s="13"/>
      <c r="DO210" s="13"/>
      <c r="DP210" s="13"/>
      <c r="DQ210" s="13"/>
      <c r="DR210" s="13"/>
      <c r="DS210" s="13"/>
      <c r="DT210" s="13"/>
      <c r="DU210" s="13"/>
      <c r="DV210" s="13"/>
      <c r="DW210" s="13"/>
      <c r="DX210" s="13"/>
      <c r="DY210" s="13"/>
      <c r="DZ210" s="13"/>
      <c r="EA210" s="13"/>
      <c r="EB210" s="13"/>
      <c r="EC210" s="13"/>
      <c r="ED210" s="13"/>
      <c r="EE210" s="13"/>
      <c r="EF210" s="13"/>
      <c r="EG210" s="13"/>
      <c r="EH210" s="13"/>
      <c r="EI210" s="13"/>
      <c r="EJ210" s="13"/>
      <c r="EK210" s="13"/>
    </row>
    <row r="211" spans="9:141" ht="13.5">
      <c r="I211" s="133"/>
      <c r="AC211" s="13"/>
      <c r="AD211" s="13"/>
      <c r="AE211" s="13"/>
      <c r="AF211" s="13"/>
      <c r="AG211" s="13"/>
      <c r="AH211" s="13"/>
      <c r="AI211" s="13"/>
      <c r="AJ211" s="13"/>
      <c r="AK211" s="13"/>
      <c r="AL211" s="13"/>
      <c r="AM211" s="13"/>
      <c r="AN211" s="13"/>
      <c r="AO211" s="13"/>
      <c r="AP211" s="13"/>
      <c r="AQ211" s="13"/>
      <c r="AR211" s="13"/>
      <c r="AS211" s="13"/>
      <c r="AT211" s="13"/>
      <c r="AU211" s="13"/>
      <c r="AV211" s="13"/>
      <c r="AW211" s="13"/>
      <c r="AX211" s="13"/>
      <c r="AY211" s="13"/>
      <c r="AZ211" s="13"/>
      <c r="BA211" s="13"/>
      <c r="BB211" s="13"/>
      <c r="BC211" s="13"/>
      <c r="BD211" s="13"/>
      <c r="BE211" s="13"/>
      <c r="BF211" s="13"/>
      <c r="BG211" s="13"/>
      <c r="BH211" s="13"/>
      <c r="BI211" s="13"/>
      <c r="BJ211" s="13"/>
      <c r="BK211" s="13"/>
      <c r="BL211" s="13"/>
      <c r="BM211" s="13"/>
      <c r="BN211" s="13"/>
      <c r="BO211" s="13"/>
      <c r="BP211" s="13"/>
      <c r="BQ211" s="13"/>
      <c r="BR211" s="13"/>
      <c r="BS211" s="13"/>
      <c r="BT211" s="13"/>
      <c r="BU211" s="13"/>
      <c r="BV211" s="13"/>
      <c r="BW211" s="13"/>
      <c r="BX211" s="13"/>
      <c r="BY211" s="13"/>
      <c r="BZ211" s="13"/>
      <c r="CA211" s="13"/>
      <c r="CB211" s="13"/>
      <c r="CC211" s="13"/>
      <c r="CD211" s="13"/>
      <c r="CE211" s="13"/>
      <c r="CF211" s="13"/>
      <c r="CG211" s="13"/>
      <c r="CH211" s="13"/>
      <c r="CI211" s="13"/>
      <c r="CJ211" s="13"/>
      <c r="CK211" s="13"/>
      <c r="CL211" s="13"/>
      <c r="CM211" s="13"/>
      <c r="CN211" s="13"/>
      <c r="CO211" s="13"/>
      <c r="CP211" s="13"/>
      <c r="CQ211" s="13"/>
      <c r="CR211" s="13"/>
      <c r="CS211" s="13"/>
      <c r="CT211" s="13"/>
      <c r="CU211" s="13"/>
      <c r="CV211" s="13"/>
      <c r="CW211" s="13"/>
      <c r="CX211" s="13"/>
      <c r="CY211" s="13"/>
      <c r="CZ211" s="13"/>
      <c r="DA211" s="13"/>
      <c r="DB211" s="13"/>
      <c r="DC211" s="13"/>
      <c r="DD211" s="13"/>
      <c r="DE211" s="13"/>
      <c r="DF211" s="13"/>
      <c r="DG211" s="13"/>
      <c r="DH211" s="13"/>
      <c r="DI211" s="13"/>
      <c r="DJ211" s="13"/>
      <c r="DK211" s="13"/>
      <c r="DL211" s="13"/>
      <c r="DM211" s="13"/>
      <c r="DN211" s="13"/>
      <c r="DO211" s="13"/>
      <c r="DP211" s="13"/>
      <c r="DQ211" s="13"/>
      <c r="DR211" s="13"/>
      <c r="DS211" s="13"/>
      <c r="DT211" s="13"/>
      <c r="DU211" s="13"/>
      <c r="DV211" s="13"/>
      <c r="DW211" s="13"/>
      <c r="DX211" s="13"/>
      <c r="DY211" s="13"/>
      <c r="DZ211" s="13"/>
      <c r="EA211" s="13"/>
      <c r="EB211" s="13"/>
      <c r="EC211" s="13"/>
      <c r="ED211" s="13"/>
      <c r="EE211" s="13"/>
      <c r="EF211" s="13"/>
      <c r="EG211" s="13"/>
      <c r="EH211" s="13"/>
      <c r="EI211" s="13"/>
      <c r="EJ211" s="13"/>
      <c r="EK211" s="13"/>
    </row>
    <row r="212" spans="9:141" ht="13.5">
      <c r="I212" s="113"/>
      <c r="AC212" s="13"/>
      <c r="AD212" s="13"/>
      <c r="AE212" s="13"/>
      <c r="AF212" s="13"/>
      <c r="AG212" s="13"/>
      <c r="AH212" s="13"/>
      <c r="AI212" s="13"/>
      <c r="AJ212" s="13"/>
      <c r="AK212" s="13"/>
      <c r="AL212" s="13"/>
      <c r="AM212" s="13"/>
      <c r="AN212" s="13"/>
      <c r="AO212" s="13"/>
      <c r="AP212" s="13"/>
      <c r="AQ212" s="13"/>
      <c r="AR212" s="13"/>
      <c r="AS212" s="13"/>
      <c r="AT212" s="13"/>
      <c r="AU212" s="13"/>
      <c r="AV212" s="13"/>
      <c r="AW212" s="13"/>
      <c r="AX212" s="13"/>
      <c r="AY212" s="13"/>
      <c r="AZ212" s="13"/>
      <c r="BA212" s="13"/>
      <c r="BB212" s="13"/>
      <c r="BC212" s="13"/>
      <c r="BD212" s="13"/>
      <c r="BE212" s="13"/>
      <c r="BF212" s="13"/>
      <c r="BG212" s="13"/>
      <c r="BH212" s="13"/>
      <c r="BI212" s="13"/>
      <c r="BJ212" s="13"/>
      <c r="BK212" s="13"/>
      <c r="BL212" s="13"/>
      <c r="BM212" s="13"/>
      <c r="BN212" s="13"/>
      <c r="BO212" s="13"/>
      <c r="BP212" s="13"/>
      <c r="BQ212" s="13"/>
      <c r="BR212" s="13"/>
      <c r="BS212" s="13"/>
      <c r="BT212" s="13"/>
      <c r="BU212" s="13"/>
      <c r="BV212" s="13"/>
      <c r="BW212" s="13"/>
      <c r="BX212" s="13"/>
      <c r="BY212" s="13"/>
      <c r="BZ212" s="13"/>
      <c r="CA212" s="13"/>
      <c r="CB212" s="13"/>
      <c r="CC212" s="13"/>
      <c r="CD212" s="13"/>
      <c r="CE212" s="13"/>
      <c r="CF212" s="13"/>
      <c r="CG212" s="13"/>
      <c r="CH212" s="13"/>
      <c r="CI212" s="13"/>
      <c r="CJ212" s="13"/>
      <c r="CK212" s="13"/>
      <c r="CL212" s="13"/>
      <c r="CM212" s="13"/>
      <c r="CN212" s="13"/>
      <c r="CO212" s="13"/>
      <c r="CP212" s="13"/>
      <c r="CQ212" s="13"/>
      <c r="CR212" s="13"/>
      <c r="CS212" s="13"/>
      <c r="CT212" s="13"/>
      <c r="CU212" s="13"/>
      <c r="CV212" s="13"/>
      <c r="CW212" s="13"/>
      <c r="CX212" s="13"/>
      <c r="CY212" s="13"/>
      <c r="CZ212" s="13"/>
      <c r="DA212" s="13"/>
      <c r="DB212" s="13"/>
      <c r="DC212" s="13"/>
      <c r="DD212" s="13"/>
      <c r="DE212" s="13"/>
      <c r="DF212" s="13"/>
      <c r="DG212" s="13"/>
      <c r="DH212" s="13"/>
      <c r="DI212" s="13"/>
      <c r="DJ212" s="13"/>
      <c r="DK212" s="13"/>
      <c r="DL212" s="13"/>
      <c r="DM212" s="13"/>
      <c r="DN212" s="13"/>
      <c r="DO212" s="13"/>
      <c r="DP212" s="13"/>
      <c r="DQ212" s="13"/>
      <c r="DR212" s="13"/>
      <c r="DS212" s="13"/>
      <c r="DT212" s="13"/>
      <c r="DU212" s="13"/>
      <c r="DV212" s="13"/>
      <c r="DW212" s="13"/>
      <c r="DX212" s="13"/>
      <c r="DY212" s="13"/>
      <c r="DZ212" s="13"/>
      <c r="EA212" s="13"/>
      <c r="EB212" s="13"/>
      <c r="EC212" s="13"/>
      <c r="ED212" s="13"/>
      <c r="EE212" s="13"/>
      <c r="EF212" s="13"/>
      <c r="EG212" s="13"/>
      <c r="EH212" s="13"/>
      <c r="EI212" s="13"/>
      <c r="EJ212" s="13"/>
      <c r="EK212" s="13"/>
    </row>
    <row r="213" spans="9:141" ht="13.5">
      <c r="I213" s="104"/>
      <c r="AC213" s="13"/>
      <c r="AD213" s="13"/>
      <c r="AE213" s="13"/>
      <c r="AF213" s="13"/>
      <c r="AG213" s="13"/>
      <c r="AH213" s="13"/>
      <c r="AI213" s="13"/>
      <c r="AJ213" s="13"/>
      <c r="AK213" s="13"/>
      <c r="AL213" s="13"/>
      <c r="AM213" s="13"/>
      <c r="AN213" s="13"/>
      <c r="AO213" s="13"/>
      <c r="AP213" s="13"/>
      <c r="AQ213" s="13"/>
      <c r="AR213" s="13"/>
      <c r="AS213" s="13"/>
      <c r="AT213" s="13"/>
      <c r="AU213" s="13"/>
      <c r="AV213" s="13"/>
      <c r="AW213" s="13"/>
      <c r="AX213" s="13"/>
      <c r="AY213" s="13"/>
      <c r="AZ213" s="13"/>
      <c r="BA213" s="13"/>
      <c r="BB213" s="13"/>
      <c r="BC213" s="13"/>
      <c r="BD213" s="13"/>
      <c r="BE213" s="13"/>
      <c r="BF213" s="13"/>
      <c r="BG213" s="13"/>
      <c r="BH213" s="13"/>
      <c r="BI213" s="13"/>
      <c r="BJ213" s="13"/>
      <c r="BK213" s="13"/>
      <c r="BL213" s="13"/>
      <c r="BM213" s="13"/>
      <c r="BN213" s="13"/>
      <c r="BO213" s="13"/>
      <c r="BP213" s="13"/>
      <c r="BQ213" s="13"/>
      <c r="BR213" s="13"/>
      <c r="BS213" s="13"/>
      <c r="BT213" s="13"/>
      <c r="BU213" s="13"/>
      <c r="BV213" s="13"/>
      <c r="BW213" s="13"/>
      <c r="BX213" s="13"/>
      <c r="BY213" s="13"/>
      <c r="BZ213" s="13"/>
      <c r="CA213" s="13"/>
      <c r="CB213" s="13"/>
      <c r="CC213" s="13"/>
      <c r="CD213" s="13"/>
      <c r="CE213" s="13"/>
      <c r="CF213" s="13"/>
      <c r="CG213" s="13"/>
      <c r="CH213" s="13"/>
      <c r="CI213" s="13"/>
      <c r="CJ213" s="13"/>
      <c r="CK213" s="13"/>
      <c r="CL213" s="13"/>
      <c r="CM213" s="13"/>
      <c r="CN213" s="13"/>
      <c r="CO213" s="13"/>
      <c r="CP213" s="13"/>
      <c r="CQ213" s="13"/>
      <c r="CR213" s="13"/>
      <c r="CS213" s="13"/>
      <c r="CT213" s="13"/>
      <c r="CU213" s="13"/>
      <c r="CV213" s="13"/>
      <c r="CW213" s="13"/>
      <c r="CX213" s="13"/>
      <c r="CY213" s="13"/>
      <c r="CZ213" s="13"/>
      <c r="DA213" s="13"/>
      <c r="DB213" s="13"/>
      <c r="DC213" s="13"/>
      <c r="DD213" s="13"/>
      <c r="DE213" s="13"/>
      <c r="DF213" s="13"/>
      <c r="DG213" s="13"/>
      <c r="DH213" s="13"/>
      <c r="DI213" s="13"/>
      <c r="DJ213" s="13"/>
      <c r="DK213" s="13"/>
      <c r="DL213" s="13"/>
      <c r="DM213" s="13"/>
      <c r="DN213" s="13"/>
      <c r="DO213" s="13"/>
      <c r="DP213" s="13"/>
      <c r="DQ213" s="13"/>
      <c r="DR213" s="13"/>
      <c r="DS213" s="13"/>
      <c r="DT213" s="13"/>
      <c r="DU213" s="13"/>
      <c r="DV213" s="13"/>
      <c r="DW213" s="13"/>
      <c r="DX213" s="13"/>
      <c r="DY213" s="13"/>
      <c r="DZ213" s="13"/>
      <c r="EA213" s="13"/>
      <c r="EB213" s="13"/>
      <c r="EC213" s="13"/>
      <c r="ED213" s="13"/>
      <c r="EE213" s="13"/>
      <c r="EF213" s="13"/>
      <c r="EG213" s="13"/>
      <c r="EH213" s="13"/>
      <c r="EI213" s="13"/>
      <c r="EJ213" s="13"/>
      <c r="EK213" s="13"/>
    </row>
    <row r="214" spans="9:141" ht="13.5">
      <c r="I214" s="104"/>
      <c r="AC214" s="13"/>
      <c r="AD214" s="13"/>
      <c r="AE214" s="13"/>
      <c r="AF214" s="13"/>
      <c r="AG214" s="13"/>
      <c r="AH214" s="13"/>
      <c r="AI214" s="13"/>
      <c r="AJ214" s="13"/>
      <c r="AK214" s="13"/>
      <c r="AL214" s="13"/>
      <c r="AM214" s="13"/>
      <c r="AN214" s="13"/>
      <c r="AO214" s="13"/>
      <c r="AP214" s="13"/>
      <c r="AQ214" s="13"/>
      <c r="AR214" s="13"/>
      <c r="AS214" s="13"/>
      <c r="AT214" s="13"/>
      <c r="AU214" s="13"/>
      <c r="AV214" s="13"/>
      <c r="AW214" s="13"/>
      <c r="AX214" s="13"/>
      <c r="AY214" s="13"/>
      <c r="AZ214" s="13"/>
      <c r="BA214" s="13"/>
      <c r="BB214" s="13"/>
      <c r="BC214" s="13"/>
      <c r="BD214" s="13"/>
      <c r="BE214" s="13"/>
      <c r="BF214" s="13"/>
      <c r="BG214" s="13"/>
      <c r="BH214" s="13"/>
      <c r="BI214" s="13"/>
      <c r="BJ214" s="13"/>
      <c r="BK214" s="13"/>
      <c r="BL214" s="13"/>
      <c r="BM214" s="13"/>
      <c r="BN214" s="13"/>
      <c r="BO214" s="13"/>
      <c r="BP214" s="13"/>
      <c r="BQ214" s="13"/>
      <c r="BR214" s="13"/>
      <c r="BS214" s="13"/>
      <c r="BT214" s="13"/>
      <c r="BU214" s="13"/>
      <c r="BV214" s="13"/>
      <c r="BW214" s="13"/>
      <c r="BX214" s="13"/>
      <c r="BY214" s="13"/>
      <c r="BZ214" s="13"/>
      <c r="CA214" s="13"/>
      <c r="CB214" s="13"/>
      <c r="CC214" s="13"/>
      <c r="CD214" s="13"/>
      <c r="CE214" s="13"/>
      <c r="CF214" s="13"/>
      <c r="CG214" s="13"/>
      <c r="CH214" s="13"/>
      <c r="CI214" s="13"/>
      <c r="CJ214" s="13"/>
      <c r="CK214" s="13"/>
      <c r="CL214" s="13"/>
      <c r="CM214" s="13"/>
      <c r="CN214" s="13"/>
      <c r="CO214" s="13"/>
      <c r="CP214" s="13"/>
      <c r="CQ214" s="13"/>
      <c r="CR214" s="13"/>
      <c r="CS214" s="13"/>
      <c r="CT214" s="13"/>
      <c r="CU214" s="13"/>
      <c r="CV214" s="13"/>
      <c r="CW214" s="13"/>
      <c r="CX214" s="13"/>
      <c r="CY214" s="13"/>
      <c r="CZ214" s="13"/>
      <c r="DA214" s="13"/>
      <c r="DB214" s="13"/>
      <c r="DC214" s="13"/>
      <c r="DD214" s="13"/>
      <c r="DE214" s="13"/>
      <c r="DF214" s="13"/>
      <c r="DG214" s="13"/>
      <c r="DH214" s="13"/>
      <c r="DI214" s="13"/>
      <c r="DJ214" s="13"/>
      <c r="DK214" s="13"/>
      <c r="DL214" s="13"/>
      <c r="DM214" s="13"/>
      <c r="DN214" s="13"/>
      <c r="DO214" s="13"/>
      <c r="DP214" s="13"/>
      <c r="DQ214" s="13"/>
      <c r="DR214" s="13"/>
      <c r="DS214" s="13"/>
      <c r="DT214" s="13"/>
      <c r="DU214" s="13"/>
      <c r="DV214" s="13"/>
      <c r="DW214" s="13"/>
      <c r="DX214" s="13"/>
      <c r="DY214" s="13"/>
      <c r="DZ214" s="13"/>
      <c r="EA214" s="13"/>
      <c r="EB214" s="13"/>
      <c r="EC214" s="13"/>
      <c r="ED214" s="13"/>
      <c r="EE214" s="13"/>
      <c r="EF214" s="13"/>
      <c r="EG214" s="13"/>
      <c r="EH214" s="13"/>
      <c r="EI214" s="13"/>
      <c r="EJ214" s="13"/>
      <c r="EK214" s="13"/>
    </row>
    <row r="215" spans="9:141" ht="13.5">
      <c r="I215" s="104"/>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c r="CM215" s="13"/>
      <c r="CN215" s="13"/>
      <c r="CO215" s="13"/>
      <c r="CP215" s="13"/>
      <c r="CQ215" s="13"/>
      <c r="CR215" s="13"/>
      <c r="CS215" s="13"/>
      <c r="CT215" s="13"/>
      <c r="CU215" s="13"/>
      <c r="CV215" s="13"/>
      <c r="CW215" s="13"/>
      <c r="CX215" s="13"/>
      <c r="CY215" s="13"/>
      <c r="CZ215" s="13"/>
      <c r="DA215" s="13"/>
      <c r="DB215" s="13"/>
      <c r="DC215" s="13"/>
      <c r="DD215" s="13"/>
      <c r="DE215" s="13"/>
      <c r="DF215" s="13"/>
      <c r="DG215" s="13"/>
      <c r="DH215" s="13"/>
      <c r="DI215" s="13"/>
      <c r="DJ215" s="13"/>
      <c r="DK215" s="13"/>
      <c r="DL215" s="13"/>
      <c r="DM215" s="13"/>
      <c r="DN215" s="13"/>
      <c r="DO215" s="13"/>
      <c r="DP215" s="13"/>
      <c r="DQ215" s="13"/>
      <c r="DR215" s="13"/>
      <c r="DS215" s="13"/>
      <c r="DT215" s="13"/>
      <c r="DU215" s="13"/>
      <c r="DV215" s="13"/>
      <c r="DW215" s="13"/>
      <c r="DX215" s="13"/>
      <c r="DY215" s="13"/>
      <c r="DZ215" s="13"/>
      <c r="EA215" s="13"/>
      <c r="EB215" s="13"/>
      <c r="EC215" s="13"/>
      <c r="ED215" s="13"/>
      <c r="EE215" s="13"/>
      <c r="EF215" s="13"/>
      <c r="EG215" s="13"/>
      <c r="EH215" s="13"/>
      <c r="EI215" s="13"/>
      <c r="EJ215" s="13"/>
      <c r="EK215" s="13"/>
    </row>
    <row r="216" spans="9:141" ht="13.5">
      <c r="I216" s="104"/>
      <c r="AC216" s="13"/>
      <c r="AD216" s="13"/>
      <c r="AE216" s="13"/>
      <c r="AF216" s="13"/>
      <c r="AG216" s="13"/>
      <c r="AH216" s="13"/>
      <c r="AI216" s="13"/>
      <c r="AJ216" s="13"/>
      <c r="AK216" s="13"/>
      <c r="AL216" s="13"/>
      <c r="AM216" s="13"/>
      <c r="AN216" s="13"/>
      <c r="AO216" s="13"/>
      <c r="AP216" s="13"/>
      <c r="AQ216" s="13"/>
      <c r="AR216" s="13"/>
      <c r="AS216" s="13"/>
      <c r="AT216" s="13"/>
      <c r="AU216" s="13"/>
      <c r="AV216" s="13"/>
      <c r="AW216" s="13"/>
      <c r="AX216" s="13"/>
      <c r="AY216" s="13"/>
      <c r="AZ216" s="13"/>
      <c r="BA216" s="13"/>
      <c r="BB216" s="13"/>
      <c r="BC216" s="13"/>
      <c r="BD216" s="13"/>
      <c r="BE216" s="13"/>
      <c r="BF216" s="13"/>
      <c r="BG216" s="13"/>
      <c r="BH216" s="13"/>
      <c r="BI216" s="13"/>
      <c r="BJ216" s="13"/>
      <c r="BK216" s="13"/>
      <c r="BL216" s="13"/>
      <c r="BM216" s="13"/>
      <c r="BN216" s="13"/>
      <c r="BO216" s="13"/>
      <c r="BP216" s="13"/>
      <c r="BQ216" s="13"/>
      <c r="BR216" s="13"/>
      <c r="BS216" s="13"/>
      <c r="BT216" s="13"/>
      <c r="BU216" s="13"/>
      <c r="BV216" s="13"/>
      <c r="BW216" s="13"/>
      <c r="BX216" s="13"/>
      <c r="BY216" s="13"/>
      <c r="BZ216" s="13"/>
      <c r="CA216" s="13"/>
      <c r="CB216" s="13"/>
      <c r="CC216" s="13"/>
      <c r="CD216" s="13"/>
      <c r="CE216" s="13"/>
      <c r="CF216" s="13"/>
      <c r="CG216" s="13"/>
      <c r="CH216" s="13"/>
      <c r="CI216" s="13"/>
      <c r="CJ216" s="13"/>
      <c r="CK216" s="13"/>
      <c r="CL216" s="13"/>
      <c r="CM216" s="13"/>
      <c r="CN216" s="13"/>
      <c r="CO216" s="13"/>
      <c r="CP216" s="13"/>
      <c r="CQ216" s="13"/>
      <c r="CR216" s="13"/>
      <c r="CS216" s="13"/>
      <c r="CT216" s="13"/>
      <c r="CU216" s="13"/>
      <c r="CV216" s="13"/>
      <c r="CW216" s="13"/>
      <c r="CX216" s="13"/>
      <c r="CY216" s="13"/>
      <c r="CZ216" s="13"/>
      <c r="DA216" s="13"/>
      <c r="DB216" s="13"/>
      <c r="DC216" s="13"/>
      <c r="DD216" s="13"/>
      <c r="DE216" s="13"/>
      <c r="DF216" s="13"/>
      <c r="DG216" s="13"/>
      <c r="DH216" s="13"/>
      <c r="DI216" s="13"/>
      <c r="DJ216" s="13"/>
      <c r="DK216" s="13"/>
      <c r="DL216" s="13"/>
      <c r="DM216" s="13"/>
      <c r="DN216" s="13"/>
      <c r="DO216" s="13"/>
      <c r="DP216" s="13"/>
      <c r="DQ216" s="13"/>
      <c r="DR216" s="13"/>
      <c r="DS216" s="13"/>
      <c r="DT216" s="13"/>
      <c r="DU216" s="13"/>
      <c r="DV216" s="13"/>
      <c r="DW216" s="13"/>
      <c r="DX216" s="13"/>
      <c r="DY216" s="13"/>
      <c r="DZ216" s="13"/>
      <c r="EA216" s="13"/>
      <c r="EB216" s="13"/>
      <c r="EC216" s="13"/>
      <c r="ED216" s="13"/>
      <c r="EE216" s="13"/>
      <c r="EF216" s="13"/>
      <c r="EG216" s="13"/>
      <c r="EH216" s="13"/>
      <c r="EI216" s="13"/>
      <c r="EJ216" s="13"/>
      <c r="EK216" s="13"/>
    </row>
    <row r="217" spans="9:141" ht="13.5">
      <c r="I217" s="104"/>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c r="BP217" s="13"/>
      <c r="BQ217" s="13"/>
      <c r="BR217" s="13"/>
      <c r="BS217" s="13"/>
      <c r="BT217" s="13"/>
      <c r="BU217" s="13"/>
      <c r="BV217" s="13"/>
      <c r="BW217" s="13"/>
      <c r="BX217" s="13"/>
      <c r="BY217" s="13"/>
      <c r="BZ217" s="13"/>
      <c r="CA217" s="13"/>
      <c r="CB217" s="13"/>
      <c r="CC217" s="13"/>
      <c r="CD217" s="13"/>
      <c r="CE217" s="13"/>
      <c r="CF217" s="13"/>
      <c r="CG217" s="13"/>
      <c r="CH217" s="13"/>
      <c r="CI217" s="13"/>
      <c r="CJ217" s="13"/>
      <c r="CK217" s="13"/>
      <c r="CL217" s="13"/>
      <c r="CM217" s="13"/>
      <c r="CN217" s="13"/>
      <c r="CO217" s="13"/>
      <c r="CP217" s="13"/>
      <c r="CQ217" s="13"/>
      <c r="CR217" s="13"/>
      <c r="CS217" s="13"/>
      <c r="CT217" s="13"/>
      <c r="CU217" s="13"/>
      <c r="CV217" s="13"/>
      <c r="CW217" s="13"/>
      <c r="CX217" s="13"/>
      <c r="CY217" s="13"/>
      <c r="CZ217" s="13"/>
      <c r="DA217" s="13"/>
      <c r="DB217" s="13"/>
      <c r="DC217" s="13"/>
      <c r="DD217" s="13"/>
      <c r="DE217" s="13"/>
      <c r="DF217" s="13"/>
      <c r="DG217" s="13"/>
      <c r="DH217" s="13"/>
      <c r="DI217" s="13"/>
      <c r="DJ217" s="13"/>
      <c r="DK217" s="13"/>
      <c r="DL217" s="13"/>
      <c r="DM217" s="13"/>
      <c r="DN217" s="13"/>
      <c r="DO217" s="13"/>
      <c r="DP217" s="13"/>
      <c r="DQ217" s="13"/>
      <c r="DR217" s="13"/>
      <c r="DS217" s="13"/>
      <c r="DT217" s="13"/>
      <c r="DU217" s="13"/>
      <c r="DV217" s="13"/>
      <c r="DW217" s="13"/>
      <c r="DX217" s="13"/>
      <c r="DY217" s="13"/>
      <c r="DZ217" s="13"/>
      <c r="EA217" s="13"/>
      <c r="EB217" s="13"/>
      <c r="EC217" s="13"/>
      <c r="ED217" s="13"/>
      <c r="EE217" s="13"/>
      <c r="EF217" s="13"/>
      <c r="EG217" s="13"/>
      <c r="EH217" s="13"/>
      <c r="EI217" s="13"/>
      <c r="EJ217" s="13"/>
      <c r="EK217" s="13"/>
    </row>
    <row r="218" spans="9:141" ht="13.5">
      <c r="I218" s="104"/>
      <c r="AC218" s="13"/>
      <c r="AD218" s="13"/>
      <c r="AE218" s="13"/>
      <c r="AF218" s="13"/>
      <c r="AG218" s="13"/>
      <c r="AH218" s="13"/>
      <c r="AI218" s="13"/>
      <c r="AJ218" s="13"/>
      <c r="AK218" s="13"/>
      <c r="AL218" s="13"/>
      <c r="AM218" s="13"/>
      <c r="AN218" s="13"/>
      <c r="AO218" s="13"/>
      <c r="AP218" s="13"/>
      <c r="AQ218" s="13"/>
      <c r="AR218" s="13"/>
      <c r="AS218" s="13"/>
      <c r="AT218" s="13"/>
      <c r="AU218" s="13"/>
      <c r="AV218" s="13"/>
      <c r="AW218" s="13"/>
      <c r="AX218" s="13"/>
      <c r="AY218" s="13"/>
      <c r="AZ218" s="13"/>
      <c r="BA218" s="13"/>
      <c r="BB218" s="13"/>
      <c r="BC218" s="13"/>
      <c r="BD218" s="13"/>
      <c r="BE218" s="13"/>
      <c r="BF218" s="13"/>
      <c r="BG218" s="13"/>
      <c r="BH218" s="13"/>
      <c r="BI218" s="13"/>
      <c r="BJ218" s="13"/>
      <c r="BK218" s="13"/>
      <c r="BL218" s="13"/>
      <c r="BM218" s="13"/>
      <c r="BN218" s="13"/>
      <c r="BO218" s="13"/>
      <c r="BP218" s="13"/>
      <c r="BQ218" s="13"/>
      <c r="BR218" s="13"/>
      <c r="BS218" s="13"/>
      <c r="BT218" s="13"/>
      <c r="BU218" s="13"/>
      <c r="BV218" s="13"/>
      <c r="BW218" s="13"/>
      <c r="BX218" s="13"/>
      <c r="BY218" s="13"/>
      <c r="BZ218" s="13"/>
      <c r="CA218" s="13"/>
      <c r="CB218" s="13"/>
      <c r="CC218" s="13"/>
      <c r="CD218" s="13"/>
      <c r="CE218" s="13"/>
      <c r="CF218" s="13"/>
      <c r="CG218" s="13"/>
      <c r="CH218" s="13"/>
      <c r="CI218" s="13"/>
      <c r="CJ218" s="13"/>
      <c r="CK218" s="13"/>
      <c r="CL218" s="13"/>
      <c r="CM218" s="13"/>
      <c r="CN218" s="13"/>
      <c r="CO218" s="13"/>
      <c r="CP218" s="13"/>
      <c r="CQ218" s="13"/>
      <c r="CR218" s="13"/>
      <c r="CS218" s="13"/>
      <c r="CT218" s="13"/>
      <c r="CU218" s="13"/>
      <c r="CV218" s="13"/>
      <c r="CW218" s="13"/>
      <c r="CX218" s="13"/>
      <c r="CY218" s="13"/>
      <c r="CZ218" s="13"/>
      <c r="DA218" s="13"/>
      <c r="DB218" s="13"/>
      <c r="DC218" s="13"/>
      <c r="DD218" s="13"/>
      <c r="DE218" s="13"/>
      <c r="DF218" s="13"/>
      <c r="DG218" s="13"/>
      <c r="DH218" s="13"/>
      <c r="DI218" s="13"/>
      <c r="DJ218" s="13"/>
      <c r="DK218" s="13"/>
      <c r="DL218" s="13"/>
      <c r="DM218" s="13"/>
      <c r="DN218" s="13"/>
      <c r="DO218" s="13"/>
      <c r="DP218" s="13"/>
      <c r="DQ218" s="13"/>
      <c r="DR218" s="13"/>
      <c r="DS218" s="13"/>
      <c r="DT218" s="13"/>
      <c r="DU218" s="13"/>
      <c r="DV218" s="13"/>
      <c r="DW218" s="13"/>
      <c r="DX218" s="13"/>
      <c r="DY218" s="13"/>
      <c r="DZ218" s="13"/>
      <c r="EA218" s="13"/>
      <c r="EB218" s="13"/>
      <c r="EC218" s="13"/>
      <c r="ED218" s="13"/>
      <c r="EE218" s="13"/>
      <c r="EF218" s="13"/>
      <c r="EG218" s="13"/>
      <c r="EH218" s="13"/>
      <c r="EI218" s="13"/>
      <c r="EJ218" s="13"/>
      <c r="EK218" s="13"/>
    </row>
    <row r="219" spans="9:141" ht="13.5">
      <c r="I219" s="113"/>
      <c r="AC219" s="13"/>
      <c r="AD219" s="13"/>
      <c r="AE219" s="13"/>
      <c r="AF219" s="13"/>
      <c r="AG219" s="13"/>
      <c r="AH219" s="13"/>
      <c r="AI219" s="13"/>
      <c r="AJ219" s="13"/>
      <c r="AK219" s="13"/>
      <c r="AL219" s="13"/>
      <c r="AM219" s="13"/>
      <c r="AN219" s="13"/>
      <c r="AO219" s="13"/>
      <c r="AP219" s="13"/>
      <c r="AQ219" s="13"/>
      <c r="AR219" s="13"/>
      <c r="AS219" s="13"/>
      <c r="AT219" s="13"/>
      <c r="AU219" s="13"/>
      <c r="AV219" s="13"/>
      <c r="AW219" s="13"/>
      <c r="AX219" s="13"/>
      <c r="AY219" s="13"/>
      <c r="AZ219" s="13"/>
      <c r="BA219" s="13"/>
      <c r="BB219" s="13"/>
      <c r="BC219" s="13"/>
      <c r="BD219" s="13"/>
      <c r="BE219" s="13"/>
      <c r="BF219" s="13"/>
      <c r="BG219" s="13"/>
      <c r="BH219" s="13"/>
      <c r="BI219" s="13"/>
      <c r="BJ219" s="13"/>
      <c r="BK219" s="13"/>
      <c r="BL219" s="13"/>
      <c r="BM219" s="13"/>
      <c r="BN219" s="13"/>
      <c r="BO219" s="13"/>
      <c r="BP219" s="13"/>
      <c r="BQ219" s="13"/>
      <c r="BR219" s="13"/>
      <c r="BS219" s="13"/>
      <c r="BT219" s="13"/>
      <c r="BU219" s="13"/>
      <c r="BV219" s="13"/>
      <c r="BW219" s="13"/>
      <c r="BX219" s="13"/>
      <c r="BY219" s="13"/>
      <c r="BZ219" s="13"/>
      <c r="CA219" s="13"/>
      <c r="CB219" s="13"/>
      <c r="CC219" s="13"/>
      <c r="CD219" s="13"/>
      <c r="CE219" s="13"/>
      <c r="CF219" s="13"/>
      <c r="CG219" s="13"/>
      <c r="CH219" s="13"/>
      <c r="CI219" s="13"/>
      <c r="CJ219" s="13"/>
      <c r="CK219" s="13"/>
      <c r="CL219" s="13"/>
      <c r="CM219" s="13"/>
      <c r="CN219" s="13"/>
      <c r="CO219" s="13"/>
      <c r="CP219" s="13"/>
      <c r="CQ219" s="13"/>
      <c r="CR219" s="13"/>
      <c r="CS219" s="13"/>
      <c r="CT219" s="13"/>
      <c r="CU219" s="13"/>
      <c r="CV219" s="13"/>
      <c r="CW219" s="13"/>
      <c r="CX219" s="13"/>
      <c r="CY219" s="13"/>
      <c r="CZ219" s="13"/>
      <c r="DA219" s="13"/>
      <c r="DB219" s="13"/>
      <c r="DC219" s="13"/>
      <c r="DD219" s="13"/>
      <c r="DE219" s="13"/>
      <c r="DF219" s="13"/>
      <c r="DG219" s="13"/>
      <c r="DH219" s="13"/>
      <c r="DI219" s="13"/>
      <c r="DJ219" s="13"/>
      <c r="DK219" s="13"/>
      <c r="DL219" s="13"/>
      <c r="DM219" s="13"/>
      <c r="DN219" s="13"/>
      <c r="DO219" s="13"/>
      <c r="DP219" s="13"/>
      <c r="DQ219" s="13"/>
      <c r="DR219" s="13"/>
      <c r="DS219" s="13"/>
      <c r="DT219" s="13"/>
      <c r="DU219" s="13"/>
      <c r="DV219" s="13"/>
      <c r="DW219" s="13"/>
      <c r="DX219" s="13"/>
      <c r="DY219" s="13"/>
      <c r="DZ219" s="13"/>
      <c r="EA219" s="13"/>
      <c r="EB219" s="13"/>
      <c r="EC219" s="13"/>
      <c r="ED219" s="13"/>
      <c r="EE219" s="13"/>
      <c r="EF219" s="13"/>
      <c r="EG219" s="13"/>
      <c r="EH219" s="13"/>
      <c r="EI219" s="13"/>
      <c r="EJ219" s="13"/>
      <c r="EK219" s="13"/>
    </row>
    <row r="220" spans="9:141" ht="13.5">
      <c r="I220" s="113"/>
      <c r="AC220" s="13"/>
      <c r="AD220" s="13"/>
      <c r="AE220" s="13"/>
      <c r="AF220" s="13"/>
      <c r="AG220" s="13"/>
      <c r="AH220" s="13"/>
      <c r="AI220" s="13"/>
      <c r="AJ220" s="13"/>
      <c r="AK220" s="13"/>
      <c r="AL220" s="13"/>
      <c r="AM220" s="13"/>
      <c r="AN220" s="13"/>
      <c r="AO220" s="13"/>
      <c r="AP220" s="13"/>
      <c r="AQ220" s="13"/>
      <c r="AR220" s="13"/>
      <c r="AS220" s="13"/>
      <c r="AT220" s="13"/>
      <c r="AU220" s="13"/>
      <c r="AV220" s="13"/>
      <c r="AW220" s="13"/>
      <c r="AX220" s="13"/>
      <c r="AY220" s="13"/>
      <c r="AZ220" s="13"/>
      <c r="BA220" s="13"/>
      <c r="BB220" s="13"/>
      <c r="BC220" s="13"/>
      <c r="BD220" s="13"/>
      <c r="BE220" s="13"/>
      <c r="BF220" s="13"/>
      <c r="BG220" s="13"/>
      <c r="BH220" s="13"/>
      <c r="BI220" s="13"/>
      <c r="BJ220" s="13"/>
      <c r="BK220" s="13"/>
      <c r="BL220" s="13"/>
      <c r="BM220" s="13"/>
      <c r="BN220" s="13"/>
      <c r="BO220" s="13"/>
      <c r="BP220" s="13"/>
      <c r="BQ220" s="13"/>
      <c r="BR220" s="13"/>
      <c r="BS220" s="13"/>
      <c r="BT220" s="13"/>
      <c r="BU220" s="13"/>
      <c r="BV220" s="13"/>
      <c r="BW220" s="13"/>
      <c r="BX220" s="13"/>
      <c r="BY220" s="13"/>
      <c r="BZ220" s="13"/>
      <c r="CA220" s="13"/>
      <c r="CB220" s="13"/>
      <c r="CC220" s="13"/>
      <c r="CD220" s="13"/>
      <c r="CE220" s="13"/>
      <c r="CF220" s="13"/>
      <c r="CG220" s="13"/>
      <c r="CH220" s="13"/>
      <c r="CI220" s="13"/>
      <c r="CJ220" s="13"/>
      <c r="CK220" s="13"/>
      <c r="CL220" s="13"/>
      <c r="CM220" s="13"/>
      <c r="CN220" s="13"/>
      <c r="CO220" s="13"/>
      <c r="CP220" s="13"/>
      <c r="CQ220" s="13"/>
      <c r="CR220" s="13"/>
      <c r="CS220" s="13"/>
      <c r="CT220" s="13"/>
      <c r="CU220" s="13"/>
      <c r="CV220" s="13"/>
      <c r="CW220" s="13"/>
      <c r="CX220" s="13"/>
      <c r="CY220" s="13"/>
      <c r="CZ220" s="13"/>
      <c r="DA220" s="13"/>
      <c r="DB220" s="13"/>
      <c r="DC220" s="13"/>
      <c r="DD220" s="13"/>
      <c r="DE220" s="13"/>
      <c r="DF220" s="13"/>
      <c r="DG220" s="13"/>
      <c r="DH220" s="13"/>
      <c r="DI220" s="13"/>
      <c r="DJ220" s="13"/>
      <c r="DK220" s="13"/>
      <c r="DL220" s="13"/>
      <c r="DM220" s="13"/>
      <c r="DN220" s="13"/>
      <c r="DO220" s="13"/>
      <c r="DP220" s="13"/>
      <c r="DQ220" s="13"/>
      <c r="DR220" s="13"/>
      <c r="DS220" s="13"/>
      <c r="DT220" s="13"/>
      <c r="DU220" s="13"/>
      <c r="DV220" s="13"/>
      <c r="DW220" s="13"/>
      <c r="DX220" s="13"/>
      <c r="DY220" s="13"/>
      <c r="DZ220" s="13"/>
      <c r="EA220" s="13"/>
      <c r="EB220" s="13"/>
      <c r="EC220" s="13"/>
      <c r="ED220" s="13"/>
      <c r="EE220" s="13"/>
      <c r="EF220" s="13"/>
      <c r="EG220" s="13"/>
      <c r="EH220" s="13"/>
      <c r="EI220" s="13"/>
      <c r="EJ220" s="13"/>
      <c r="EK220" s="13"/>
    </row>
    <row r="221" spans="9:141" ht="13.5">
      <c r="I221" s="113"/>
      <c r="AC221" s="13"/>
      <c r="AD221" s="13"/>
      <c r="AE221" s="13"/>
      <c r="AF221" s="13"/>
      <c r="AG221" s="13"/>
      <c r="AH221" s="13"/>
      <c r="AI221" s="13"/>
      <c r="AJ221" s="13"/>
      <c r="AK221" s="13"/>
      <c r="AL221" s="13"/>
      <c r="AM221" s="13"/>
      <c r="AN221" s="13"/>
      <c r="AO221" s="13"/>
      <c r="AP221" s="13"/>
      <c r="AQ221" s="13"/>
      <c r="AR221" s="13"/>
      <c r="AS221" s="13"/>
      <c r="AT221" s="13"/>
      <c r="AU221" s="13"/>
      <c r="AV221" s="13"/>
      <c r="AW221" s="13"/>
      <c r="AX221" s="13"/>
      <c r="AY221" s="13"/>
      <c r="AZ221" s="13"/>
      <c r="BA221" s="13"/>
      <c r="BB221" s="13"/>
      <c r="BC221" s="13"/>
      <c r="BD221" s="13"/>
      <c r="BE221" s="13"/>
      <c r="BF221" s="13"/>
      <c r="BG221" s="13"/>
      <c r="BH221" s="13"/>
      <c r="BI221" s="13"/>
      <c r="BJ221" s="13"/>
      <c r="BK221" s="13"/>
      <c r="BL221" s="13"/>
      <c r="BM221" s="13"/>
      <c r="BN221" s="13"/>
      <c r="BO221" s="13"/>
      <c r="BP221" s="13"/>
      <c r="BQ221" s="13"/>
      <c r="BR221" s="13"/>
      <c r="BS221" s="13"/>
      <c r="BT221" s="13"/>
      <c r="BU221" s="13"/>
      <c r="BV221" s="13"/>
      <c r="BW221" s="13"/>
      <c r="BX221" s="13"/>
      <c r="BY221" s="13"/>
      <c r="BZ221" s="13"/>
      <c r="CA221" s="13"/>
      <c r="CB221" s="13"/>
      <c r="CC221" s="13"/>
      <c r="CD221" s="13"/>
      <c r="CE221" s="13"/>
      <c r="CF221" s="13"/>
      <c r="CG221" s="13"/>
      <c r="CH221" s="13"/>
      <c r="CI221" s="13"/>
      <c r="CJ221" s="13"/>
      <c r="CK221" s="13"/>
      <c r="CL221" s="13"/>
      <c r="CM221" s="13"/>
      <c r="CN221" s="13"/>
      <c r="CO221" s="13"/>
      <c r="CP221" s="13"/>
      <c r="CQ221" s="13"/>
      <c r="CR221" s="13"/>
      <c r="CS221" s="13"/>
      <c r="CT221" s="13"/>
      <c r="CU221" s="13"/>
      <c r="CV221" s="13"/>
      <c r="CW221" s="13"/>
      <c r="CX221" s="13"/>
      <c r="CY221" s="13"/>
      <c r="CZ221" s="13"/>
      <c r="DA221" s="13"/>
      <c r="DB221" s="13"/>
      <c r="DC221" s="13"/>
      <c r="DD221" s="13"/>
      <c r="DE221" s="13"/>
      <c r="DF221" s="13"/>
      <c r="DG221" s="13"/>
      <c r="DH221" s="13"/>
      <c r="DI221" s="13"/>
      <c r="DJ221" s="13"/>
      <c r="DK221" s="13"/>
      <c r="DL221" s="13"/>
      <c r="DM221" s="13"/>
      <c r="DN221" s="13"/>
      <c r="DO221" s="13"/>
      <c r="DP221" s="13"/>
      <c r="DQ221" s="13"/>
      <c r="DR221" s="13"/>
      <c r="DS221" s="13"/>
      <c r="DT221" s="13"/>
      <c r="DU221" s="13"/>
      <c r="DV221" s="13"/>
      <c r="DW221" s="13"/>
      <c r="DX221" s="13"/>
      <c r="DY221" s="13"/>
      <c r="DZ221" s="13"/>
      <c r="EA221" s="13"/>
      <c r="EB221" s="13"/>
      <c r="EC221" s="13"/>
      <c r="ED221" s="13"/>
      <c r="EE221" s="13"/>
      <c r="EF221" s="13"/>
      <c r="EG221" s="13"/>
      <c r="EH221" s="13"/>
      <c r="EI221" s="13"/>
      <c r="EJ221" s="13"/>
      <c r="EK221" s="13"/>
    </row>
    <row r="222" spans="9:141" ht="13.5">
      <c r="I222" s="113"/>
      <c r="AC222" s="13"/>
      <c r="AD222" s="13"/>
      <c r="AE222" s="13"/>
      <c r="AF222" s="13"/>
      <c r="AG222" s="13"/>
      <c r="AH222" s="13"/>
      <c r="AI222" s="13"/>
      <c r="AJ222" s="13"/>
      <c r="AK222" s="13"/>
      <c r="AL222" s="13"/>
      <c r="AM222" s="13"/>
      <c r="AN222" s="13"/>
      <c r="AO222" s="13"/>
      <c r="AP222" s="13"/>
      <c r="AQ222" s="13"/>
      <c r="AR222" s="13"/>
      <c r="AS222" s="13"/>
      <c r="AT222" s="13"/>
      <c r="AU222" s="13"/>
      <c r="AV222" s="13"/>
      <c r="AW222" s="13"/>
      <c r="AX222" s="13"/>
      <c r="AY222" s="13"/>
      <c r="AZ222" s="13"/>
      <c r="BA222" s="13"/>
      <c r="BB222" s="13"/>
      <c r="BC222" s="13"/>
      <c r="BD222" s="13"/>
      <c r="BE222" s="13"/>
      <c r="BF222" s="13"/>
      <c r="BG222" s="13"/>
      <c r="BH222" s="13"/>
      <c r="BI222" s="13"/>
      <c r="BJ222" s="13"/>
      <c r="BK222" s="13"/>
      <c r="BL222" s="13"/>
      <c r="BM222" s="13"/>
      <c r="BN222" s="13"/>
      <c r="BO222" s="13"/>
      <c r="BP222" s="13"/>
      <c r="BQ222" s="13"/>
      <c r="BR222" s="13"/>
      <c r="BS222" s="13"/>
      <c r="BT222" s="13"/>
      <c r="BU222" s="13"/>
      <c r="BV222" s="13"/>
      <c r="BW222" s="13"/>
      <c r="BX222" s="13"/>
      <c r="BY222" s="13"/>
      <c r="BZ222" s="13"/>
      <c r="CA222" s="13"/>
      <c r="CB222" s="13"/>
      <c r="CC222" s="13"/>
      <c r="CD222" s="13"/>
      <c r="CE222" s="13"/>
      <c r="CF222" s="13"/>
      <c r="CG222" s="13"/>
      <c r="CH222" s="13"/>
      <c r="CI222" s="13"/>
      <c r="CJ222" s="13"/>
      <c r="CK222" s="13"/>
      <c r="CL222" s="13"/>
      <c r="CM222" s="13"/>
      <c r="CN222" s="13"/>
      <c r="CO222" s="13"/>
      <c r="CP222" s="13"/>
      <c r="CQ222" s="13"/>
      <c r="CR222" s="13"/>
      <c r="CS222" s="13"/>
      <c r="CT222" s="13"/>
      <c r="CU222" s="13"/>
      <c r="CV222" s="13"/>
      <c r="CW222" s="13"/>
      <c r="CX222" s="13"/>
      <c r="CY222" s="13"/>
      <c r="CZ222" s="13"/>
      <c r="DA222" s="13"/>
      <c r="DB222" s="13"/>
      <c r="DC222" s="13"/>
      <c r="DD222" s="13"/>
      <c r="DE222" s="13"/>
      <c r="DF222" s="13"/>
      <c r="DG222" s="13"/>
      <c r="DH222" s="13"/>
      <c r="DI222" s="13"/>
      <c r="DJ222" s="13"/>
      <c r="DK222" s="13"/>
      <c r="DL222" s="13"/>
      <c r="DM222" s="13"/>
      <c r="DN222" s="13"/>
      <c r="DO222" s="13"/>
      <c r="DP222" s="13"/>
      <c r="DQ222" s="13"/>
      <c r="DR222" s="13"/>
      <c r="DS222" s="13"/>
      <c r="DT222" s="13"/>
      <c r="DU222" s="13"/>
      <c r="DV222" s="13"/>
      <c r="DW222" s="13"/>
      <c r="DX222" s="13"/>
      <c r="DY222" s="13"/>
      <c r="DZ222" s="13"/>
      <c r="EA222" s="13"/>
      <c r="EB222" s="13"/>
      <c r="EC222" s="13"/>
      <c r="ED222" s="13"/>
      <c r="EE222" s="13"/>
      <c r="EF222" s="13"/>
      <c r="EG222" s="13"/>
      <c r="EH222" s="13"/>
      <c r="EI222" s="13"/>
      <c r="EJ222" s="13"/>
      <c r="EK222" s="13"/>
    </row>
    <row r="223" spans="9:141" ht="13.5">
      <c r="I223" s="113"/>
      <c r="AC223" s="13"/>
      <c r="AD223" s="13"/>
      <c r="AE223" s="13"/>
      <c r="AF223" s="13"/>
      <c r="AG223" s="13"/>
      <c r="AH223" s="13"/>
      <c r="AI223" s="13"/>
      <c r="AJ223" s="13"/>
      <c r="AK223" s="13"/>
      <c r="AL223" s="13"/>
      <c r="AM223" s="13"/>
      <c r="AN223" s="13"/>
      <c r="AO223" s="13"/>
      <c r="AP223" s="13"/>
      <c r="AQ223" s="13"/>
      <c r="AR223" s="13"/>
      <c r="AS223" s="13"/>
      <c r="AT223" s="13"/>
      <c r="AU223" s="13"/>
      <c r="AV223" s="13"/>
      <c r="AW223" s="13"/>
      <c r="AX223" s="13"/>
      <c r="AY223" s="13"/>
      <c r="AZ223" s="13"/>
      <c r="BA223" s="13"/>
      <c r="BB223" s="13"/>
      <c r="BC223" s="13"/>
      <c r="BD223" s="13"/>
      <c r="BE223" s="13"/>
      <c r="BF223" s="13"/>
      <c r="BG223" s="13"/>
      <c r="BH223" s="13"/>
      <c r="BI223" s="13"/>
      <c r="BJ223" s="13"/>
      <c r="BK223" s="13"/>
      <c r="BL223" s="13"/>
      <c r="BM223" s="13"/>
      <c r="BN223" s="13"/>
      <c r="BO223" s="13"/>
      <c r="BP223" s="13"/>
      <c r="BQ223" s="13"/>
      <c r="BR223" s="13"/>
      <c r="BS223" s="13"/>
      <c r="BT223" s="13"/>
      <c r="BU223" s="13"/>
      <c r="BV223" s="13"/>
      <c r="BW223" s="13"/>
      <c r="BX223" s="13"/>
      <c r="BY223" s="13"/>
      <c r="BZ223" s="13"/>
      <c r="CA223" s="13"/>
      <c r="CB223" s="13"/>
      <c r="CC223" s="13"/>
      <c r="CD223" s="13"/>
      <c r="CE223" s="13"/>
      <c r="CF223" s="13"/>
      <c r="CG223" s="13"/>
      <c r="CH223" s="13"/>
      <c r="CI223" s="13"/>
      <c r="CJ223" s="13"/>
      <c r="CK223" s="13"/>
      <c r="CL223" s="13"/>
      <c r="CM223" s="13"/>
      <c r="CN223" s="13"/>
      <c r="CO223" s="13"/>
      <c r="CP223" s="13"/>
      <c r="CQ223" s="13"/>
      <c r="CR223" s="13"/>
      <c r="CS223" s="13"/>
      <c r="CT223" s="13"/>
      <c r="CU223" s="13"/>
      <c r="CV223" s="13"/>
      <c r="CW223" s="13"/>
      <c r="CX223" s="13"/>
      <c r="CY223" s="13"/>
      <c r="CZ223" s="13"/>
      <c r="DA223" s="13"/>
      <c r="DB223" s="13"/>
      <c r="DC223" s="13"/>
      <c r="DD223" s="13"/>
      <c r="DE223" s="13"/>
      <c r="DF223" s="13"/>
      <c r="DG223" s="13"/>
      <c r="DH223" s="13"/>
      <c r="DI223" s="13"/>
      <c r="DJ223" s="13"/>
      <c r="DK223" s="13"/>
      <c r="DL223" s="13"/>
      <c r="DM223" s="13"/>
      <c r="DN223" s="13"/>
      <c r="DO223" s="13"/>
      <c r="DP223" s="13"/>
      <c r="DQ223" s="13"/>
      <c r="DR223" s="13"/>
      <c r="DS223" s="13"/>
      <c r="DT223" s="13"/>
      <c r="DU223" s="13"/>
      <c r="DV223" s="13"/>
      <c r="DW223" s="13"/>
      <c r="DX223" s="13"/>
      <c r="DY223" s="13"/>
      <c r="DZ223" s="13"/>
      <c r="EA223" s="13"/>
      <c r="EB223" s="13"/>
      <c r="EC223" s="13"/>
      <c r="ED223" s="13"/>
      <c r="EE223" s="13"/>
      <c r="EF223" s="13"/>
      <c r="EG223" s="13"/>
      <c r="EH223" s="13"/>
      <c r="EI223" s="13"/>
      <c r="EJ223" s="13"/>
      <c r="EK223" s="13"/>
    </row>
    <row r="224" spans="9:141" ht="13.5">
      <c r="I224" s="104"/>
      <c r="AC224" s="13"/>
      <c r="AD224" s="13"/>
      <c r="AE224" s="13"/>
      <c r="AF224" s="13"/>
      <c r="AG224" s="13"/>
      <c r="AH224" s="13"/>
      <c r="AI224" s="13"/>
      <c r="AJ224" s="13"/>
      <c r="AK224" s="13"/>
      <c r="AL224" s="13"/>
      <c r="AM224" s="13"/>
      <c r="AN224" s="13"/>
      <c r="AO224" s="13"/>
      <c r="AP224" s="13"/>
      <c r="AQ224" s="13"/>
      <c r="AR224" s="13"/>
      <c r="AS224" s="13"/>
      <c r="AT224" s="13"/>
      <c r="AU224" s="13"/>
      <c r="AV224" s="13"/>
      <c r="AW224" s="13"/>
      <c r="AX224" s="13"/>
      <c r="AY224" s="13"/>
      <c r="AZ224" s="13"/>
      <c r="BA224" s="13"/>
      <c r="BB224" s="13"/>
      <c r="BC224" s="13"/>
      <c r="BD224" s="13"/>
      <c r="BE224" s="13"/>
      <c r="BF224" s="13"/>
      <c r="BG224" s="13"/>
      <c r="BH224" s="13"/>
      <c r="BI224" s="13"/>
      <c r="BJ224" s="13"/>
      <c r="BK224" s="13"/>
      <c r="BL224" s="13"/>
      <c r="BM224" s="13"/>
      <c r="BN224" s="13"/>
      <c r="BO224" s="13"/>
      <c r="BP224" s="13"/>
      <c r="BQ224" s="13"/>
      <c r="BR224" s="13"/>
      <c r="BS224" s="13"/>
      <c r="BT224" s="13"/>
      <c r="BU224" s="13"/>
      <c r="BV224" s="13"/>
      <c r="BW224" s="13"/>
      <c r="BX224" s="13"/>
      <c r="BY224" s="13"/>
      <c r="BZ224" s="13"/>
      <c r="CA224" s="13"/>
      <c r="CB224" s="13"/>
      <c r="CC224" s="13"/>
      <c r="CD224" s="13"/>
      <c r="CE224" s="13"/>
      <c r="CF224" s="13"/>
      <c r="CG224" s="13"/>
      <c r="CH224" s="13"/>
      <c r="CI224" s="13"/>
      <c r="CJ224" s="13"/>
      <c r="CK224" s="13"/>
      <c r="CL224" s="13"/>
      <c r="CM224" s="13"/>
      <c r="CN224" s="13"/>
      <c r="CO224" s="13"/>
      <c r="CP224" s="13"/>
      <c r="CQ224" s="13"/>
      <c r="CR224" s="13"/>
      <c r="CS224" s="13"/>
      <c r="CT224" s="13"/>
      <c r="CU224" s="13"/>
      <c r="CV224" s="13"/>
      <c r="CW224" s="13"/>
      <c r="CX224" s="13"/>
      <c r="CY224" s="13"/>
      <c r="CZ224" s="13"/>
      <c r="DA224" s="13"/>
      <c r="DB224" s="13"/>
      <c r="DC224" s="13"/>
      <c r="DD224" s="13"/>
      <c r="DE224" s="13"/>
      <c r="DF224" s="13"/>
      <c r="DG224" s="13"/>
      <c r="DH224" s="13"/>
      <c r="DI224" s="13"/>
      <c r="DJ224" s="13"/>
      <c r="DK224" s="13"/>
      <c r="DL224" s="13"/>
      <c r="DM224" s="13"/>
      <c r="DN224" s="13"/>
      <c r="DO224" s="13"/>
      <c r="DP224" s="13"/>
      <c r="DQ224" s="13"/>
      <c r="DR224" s="13"/>
      <c r="DS224" s="13"/>
      <c r="DT224" s="13"/>
      <c r="DU224" s="13"/>
      <c r="DV224" s="13"/>
      <c r="DW224" s="13"/>
      <c r="DX224" s="13"/>
      <c r="DY224" s="13"/>
      <c r="DZ224" s="13"/>
      <c r="EA224" s="13"/>
      <c r="EB224" s="13"/>
      <c r="EC224" s="13"/>
      <c r="ED224" s="13"/>
      <c r="EE224" s="13"/>
      <c r="EF224" s="13"/>
      <c r="EG224" s="13"/>
      <c r="EH224" s="13"/>
      <c r="EI224" s="13"/>
      <c r="EJ224" s="13"/>
      <c r="EK224" s="13"/>
    </row>
    <row r="225" spans="9:141" ht="13.5">
      <c r="I225" s="113"/>
      <c r="AC225" s="13"/>
      <c r="AD225" s="13"/>
      <c r="AE225" s="13"/>
      <c r="AF225" s="13"/>
      <c r="AG225" s="13"/>
      <c r="AH225" s="13"/>
      <c r="AI225" s="13"/>
      <c r="AJ225" s="13"/>
      <c r="AK225" s="13"/>
      <c r="AL225" s="13"/>
      <c r="AM225" s="13"/>
      <c r="AN225" s="13"/>
      <c r="AO225" s="13"/>
      <c r="AP225" s="13"/>
      <c r="AQ225" s="13"/>
      <c r="AR225" s="13"/>
      <c r="AS225" s="13"/>
      <c r="AT225" s="13"/>
      <c r="AU225" s="13"/>
      <c r="AV225" s="13"/>
      <c r="AW225" s="13"/>
      <c r="AX225" s="13"/>
      <c r="AY225" s="13"/>
      <c r="AZ225" s="13"/>
      <c r="BA225" s="13"/>
      <c r="BB225" s="13"/>
      <c r="BC225" s="13"/>
      <c r="BD225" s="13"/>
      <c r="BE225" s="13"/>
      <c r="BF225" s="13"/>
      <c r="BG225" s="13"/>
      <c r="BH225" s="13"/>
      <c r="BI225" s="13"/>
      <c r="BJ225" s="13"/>
      <c r="BK225" s="13"/>
      <c r="BL225" s="13"/>
      <c r="BM225" s="13"/>
      <c r="BN225" s="13"/>
      <c r="BO225" s="13"/>
      <c r="BP225" s="13"/>
      <c r="BQ225" s="13"/>
      <c r="BR225" s="13"/>
      <c r="BS225" s="13"/>
      <c r="BT225" s="13"/>
      <c r="BU225" s="13"/>
      <c r="BV225" s="13"/>
      <c r="BW225" s="13"/>
      <c r="BX225" s="13"/>
      <c r="BY225" s="13"/>
      <c r="BZ225" s="13"/>
      <c r="CA225" s="13"/>
      <c r="CB225" s="13"/>
      <c r="CC225" s="13"/>
      <c r="CD225" s="13"/>
      <c r="CE225" s="13"/>
      <c r="CF225" s="13"/>
      <c r="CG225" s="13"/>
      <c r="CH225" s="13"/>
      <c r="CI225" s="13"/>
      <c r="CJ225" s="13"/>
      <c r="CK225" s="13"/>
      <c r="CL225" s="13"/>
      <c r="CM225" s="13"/>
      <c r="CN225" s="13"/>
      <c r="CO225" s="13"/>
      <c r="CP225" s="13"/>
      <c r="CQ225" s="13"/>
      <c r="CR225" s="13"/>
      <c r="CS225" s="13"/>
      <c r="CT225" s="13"/>
      <c r="CU225" s="13"/>
      <c r="CV225" s="13"/>
      <c r="CW225" s="13"/>
      <c r="CX225" s="13"/>
      <c r="CY225" s="13"/>
      <c r="CZ225" s="13"/>
      <c r="DA225" s="13"/>
      <c r="DB225" s="13"/>
      <c r="DC225" s="13"/>
      <c r="DD225" s="13"/>
      <c r="DE225" s="13"/>
      <c r="DF225" s="13"/>
      <c r="DG225" s="13"/>
      <c r="DH225" s="13"/>
      <c r="DI225" s="13"/>
      <c r="DJ225" s="13"/>
      <c r="DK225" s="13"/>
      <c r="DL225" s="13"/>
      <c r="DM225" s="13"/>
      <c r="DN225" s="13"/>
      <c r="DO225" s="13"/>
      <c r="DP225" s="13"/>
      <c r="DQ225" s="13"/>
      <c r="DR225" s="13"/>
      <c r="DS225" s="13"/>
      <c r="DT225" s="13"/>
      <c r="DU225" s="13"/>
      <c r="DV225" s="13"/>
      <c r="DW225" s="13"/>
      <c r="DX225" s="13"/>
      <c r="DY225" s="13"/>
      <c r="DZ225" s="13"/>
      <c r="EA225" s="13"/>
      <c r="EB225" s="13"/>
      <c r="EC225" s="13"/>
      <c r="ED225" s="13"/>
      <c r="EE225" s="13"/>
      <c r="EF225" s="13"/>
      <c r="EG225" s="13"/>
      <c r="EH225" s="13"/>
      <c r="EI225" s="13"/>
      <c r="EJ225" s="13"/>
      <c r="EK225" s="13"/>
    </row>
    <row r="226" spans="9:141" ht="13.5">
      <c r="I226" s="113"/>
      <c r="AC226" s="13"/>
      <c r="AD226" s="13"/>
      <c r="AE226" s="13"/>
      <c r="AF226" s="13"/>
      <c r="AG226" s="13"/>
      <c r="AH226" s="13"/>
      <c r="AI226" s="13"/>
      <c r="AJ226" s="13"/>
      <c r="AK226" s="13"/>
      <c r="AL226" s="13"/>
      <c r="AM226" s="13"/>
      <c r="AN226" s="13"/>
      <c r="AO226" s="13"/>
      <c r="AP226" s="13"/>
      <c r="AQ226" s="13"/>
      <c r="AR226" s="13"/>
      <c r="AS226" s="13"/>
      <c r="AT226" s="13"/>
      <c r="AU226" s="13"/>
      <c r="AV226" s="13"/>
      <c r="AW226" s="13"/>
      <c r="AX226" s="13"/>
      <c r="AY226" s="13"/>
      <c r="AZ226" s="13"/>
      <c r="BA226" s="13"/>
      <c r="BB226" s="13"/>
      <c r="BC226" s="13"/>
      <c r="BD226" s="13"/>
      <c r="BE226" s="13"/>
      <c r="BF226" s="13"/>
      <c r="BG226" s="13"/>
      <c r="BH226" s="13"/>
      <c r="BI226" s="13"/>
      <c r="BJ226" s="13"/>
      <c r="BK226" s="13"/>
      <c r="BL226" s="13"/>
      <c r="BM226" s="13"/>
      <c r="BN226" s="13"/>
      <c r="BO226" s="13"/>
      <c r="BP226" s="13"/>
      <c r="BQ226" s="13"/>
      <c r="BR226" s="13"/>
      <c r="BS226" s="13"/>
      <c r="BT226" s="13"/>
      <c r="BU226" s="13"/>
      <c r="BV226" s="13"/>
      <c r="BW226" s="13"/>
      <c r="BX226" s="13"/>
      <c r="BY226" s="13"/>
      <c r="BZ226" s="13"/>
      <c r="CA226" s="13"/>
      <c r="CB226" s="13"/>
      <c r="CC226" s="13"/>
      <c r="CD226" s="13"/>
      <c r="CE226" s="13"/>
      <c r="CF226" s="13"/>
      <c r="CG226" s="13"/>
      <c r="CH226" s="13"/>
      <c r="CI226" s="13"/>
      <c r="CJ226" s="13"/>
      <c r="CK226" s="13"/>
      <c r="CL226" s="13"/>
      <c r="CM226" s="13"/>
      <c r="CN226" s="13"/>
      <c r="CO226" s="13"/>
      <c r="CP226" s="13"/>
      <c r="CQ226" s="13"/>
      <c r="CR226" s="13"/>
      <c r="CS226" s="13"/>
      <c r="CT226" s="13"/>
      <c r="CU226" s="13"/>
      <c r="CV226" s="13"/>
      <c r="CW226" s="13"/>
      <c r="CX226" s="13"/>
      <c r="CY226" s="13"/>
      <c r="CZ226" s="13"/>
      <c r="DA226" s="13"/>
      <c r="DB226" s="13"/>
      <c r="DC226" s="13"/>
      <c r="DD226" s="13"/>
      <c r="DE226" s="13"/>
      <c r="DF226" s="13"/>
      <c r="DG226" s="13"/>
      <c r="DH226" s="13"/>
      <c r="DI226" s="13"/>
      <c r="DJ226" s="13"/>
      <c r="DK226" s="13"/>
      <c r="DL226" s="13"/>
      <c r="DM226" s="13"/>
      <c r="DN226" s="13"/>
      <c r="DO226" s="13"/>
      <c r="DP226" s="13"/>
      <c r="DQ226" s="13"/>
      <c r="DR226" s="13"/>
      <c r="DS226" s="13"/>
      <c r="DT226" s="13"/>
      <c r="DU226" s="13"/>
      <c r="DV226" s="13"/>
      <c r="DW226" s="13"/>
      <c r="DX226" s="13"/>
      <c r="DY226" s="13"/>
      <c r="DZ226" s="13"/>
      <c r="EA226" s="13"/>
      <c r="EB226" s="13"/>
      <c r="EC226" s="13"/>
      <c r="ED226" s="13"/>
      <c r="EE226" s="13"/>
      <c r="EF226" s="13"/>
      <c r="EG226" s="13"/>
      <c r="EH226" s="13"/>
      <c r="EI226" s="13"/>
      <c r="EJ226" s="13"/>
      <c r="EK226" s="13"/>
    </row>
    <row r="227" spans="9:141" ht="13.5">
      <c r="I227" s="104"/>
      <c r="J227" s="1"/>
      <c r="AC227" s="13"/>
      <c r="AD227" s="13"/>
      <c r="AE227" s="13"/>
      <c r="AF227" s="13"/>
      <c r="AG227" s="13"/>
      <c r="AH227" s="13"/>
      <c r="AI227" s="13"/>
      <c r="AJ227" s="13"/>
      <c r="AK227" s="13"/>
      <c r="AL227" s="13"/>
      <c r="AM227" s="13"/>
      <c r="AN227" s="13"/>
      <c r="AO227" s="13"/>
      <c r="AP227" s="13"/>
      <c r="AQ227" s="13"/>
      <c r="AR227" s="13"/>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c r="CM227" s="13"/>
      <c r="CN227" s="13"/>
      <c r="CO227" s="13"/>
      <c r="CP227" s="13"/>
      <c r="CQ227" s="13"/>
      <c r="CR227" s="13"/>
      <c r="CS227" s="13"/>
      <c r="CT227" s="13"/>
      <c r="CU227" s="13"/>
      <c r="CV227" s="13"/>
      <c r="CW227" s="13"/>
      <c r="CX227" s="13"/>
      <c r="CY227" s="13"/>
      <c r="CZ227" s="13"/>
      <c r="DA227" s="13"/>
      <c r="DB227" s="13"/>
      <c r="DC227" s="13"/>
      <c r="DD227" s="13"/>
      <c r="DE227" s="13"/>
      <c r="DF227" s="13"/>
      <c r="DG227" s="13"/>
      <c r="DH227" s="13"/>
      <c r="DI227" s="13"/>
      <c r="DJ227" s="13"/>
      <c r="DK227" s="13"/>
      <c r="DL227" s="13"/>
      <c r="DM227" s="13"/>
      <c r="DN227" s="13"/>
      <c r="DO227" s="13"/>
      <c r="DP227" s="13"/>
      <c r="DQ227" s="13"/>
      <c r="DR227" s="13"/>
      <c r="DS227" s="13"/>
      <c r="DT227" s="13"/>
      <c r="DU227" s="13"/>
      <c r="DV227" s="13"/>
      <c r="DW227" s="13"/>
      <c r="DX227" s="13"/>
      <c r="DY227" s="13"/>
      <c r="DZ227" s="13"/>
      <c r="EA227" s="13"/>
      <c r="EB227" s="13"/>
      <c r="EC227" s="13"/>
      <c r="ED227" s="13"/>
      <c r="EE227" s="13"/>
      <c r="EF227" s="13"/>
      <c r="EG227" s="13"/>
      <c r="EH227" s="13"/>
      <c r="EI227" s="13"/>
      <c r="EJ227" s="13"/>
      <c r="EK227" s="13"/>
    </row>
    <row r="228" spans="9:141" ht="13.5">
      <c r="I228" s="104"/>
      <c r="J228" s="1"/>
      <c r="AC228" s="13"/>
      <c r="AD228" s="13"/>
      <c r="AE228" s="13"/>
      <c r="AF228" s="13"/>
      <c r="AG228" s="13"/>
      <c r="AH228" s="13"/>
      <c r="AI228" s="13"/>
      <c r="AJ228" s="13"/>
      <c r="AK228" s="13"/>
      <c r="AL228" s="13"/>
      <c r="AM228" s="13"/>
      <c r="AN228" s="13"/>
      <c r="AO228" s="13"/>
      <c r="AP228" s="13"/>
      <c r="AQ228" s="13"/>
      <c r="AR228" s="13"/>
      <c r="AS228" s="13"/>
      <c r="AT228" s="13"/>
      <c r="AU228" s="13"/>
      <c r="AV228" s="13"/>
      <c r="AW228" s="13"/>
      <c r="AX228" s="13"/>
      <c r="AY228" s="13"/>
      <c r="AZ228" s="13"/>
      <c r="BA228" s="13"/>
      <c r="BB228" s="13"/>
      <c r="BC228" s="13"/>
      <c r="BD228" s="13"/>
      <c r="BE228" s="13"/>
      <c r="BF228" s="13"/>
      <c r="BG228" s="13"/>
      <c r="BH228" s="13"/>
      <c r="BI228" s="13"/>
      <c r="BJ228" s="13"/>
      <c r="BK228" s="13"/>
      <c r="BL228" s="13"/>
      <c r="BM228" s="13"/>
      <c r="BN228" s="13"/>
      <c r="BO228" s="13"/>
      <c r="BP228" s="13"/>
      <c r="BQ228" s="13"/>
      <c r="BR228" s="13"/>
      <c r="BS228" s="13"/>
      <c r="BT228" s="13"/>
      <c r="BU228" s="13"/>
      <c r="BV228" s="13"/>
      <c r="BW228" s="13"/>
      <c r="BX228" s="13"/>
      <c r="BY228" s="13"/>
      <c r="BZ228" s="13"/>
      <c r="CA228" s="13"/>
      <c r="CB228" s="13"/>
      <c r="CC228" s="13"/>
      <c r="CD228" s="13"/>
      <c r="CE228" s="13"/>
      <c r="CF228" s="13"/>
      <c r="CG228" s="13"/>
      <c r="CH228" s="13"/>
      <c r="CI228" s="13"/>
      <c r="CJ228" s="13"/>
      <c r="CK228" s="13"/>
      <c r="CL228" s="13"/>
      <c r="CM228" s="13"/>
      <c r="CN228" s="13"/>
      <c r="CO228" s="13"/>
      <c r="CP228" s="13"/>
      <c r="CQ228" s="13"/>
      <c r="CR228" s="13"/>
      <c r="CS228" s="13"/>
      <c r="CT228" s="13"/>
      <c r="CU228" s="13"/>
      <c r="CV228" s="13"/>
      <c r="CW228" s="13"/>
      <c r="CX228" s="13"/>
      <c r="CY228" s="13"/>
      <c r="CZ228" s="13"/>
      <c r="DA228" s="13"/>
      <c r="DB228" s="13"/>
      <c r="DC228" s="13"/>
      <c r="DD228" s="13"/>
      <c r="DE228" s="13"/>
      <c r="DF228" s="13"/>
      <c r="DG228" s="13"/>
      <c r="DH228" s="13"/>
      <c r="DI228" s="13"/>
      <c r="DJ228" s="13"/>
      <c r="DK228" s="13"/>
      <c r="DL228" s="13"/>
      <c r="DM228" s="13"/>
      <c r="DN228" s="13"/>
      <c r="DO228" s="13"/>
      <c r="DP228" s="13"/>
      <c r="DQ228" s="13"/>
      <c r="DR228" s="13"/>
      <c r="DS228" s="13"/>
      <c r="DT228" s="13"/>
      <c r="DU228" s="13"/>
      <c r="DV228" s="13"/>
      <c r="DW228" s="13"/>
      <c r="DX228" s="13"/>
      <c r="DY228" s="13"/>
      <c r="DZ228" s="13"/>
      <c r="EA228" s="13"/>
      <c r="EB228" s="13"/>
      <c r="EC228" s="13"/>
      <c r="ED228" s="13"/>
      <c r="EE228" s="13"/>
      <c r="EF228" s="13"/>
      <c r="EG228" s="13"/>
      <c r="EH228" s="13"/>
      <c r="EI228" s="13"/>
      <c r="EJ228" s="13"/>
      <c r="EK228" s="13"/>
    </row>
    <row r="229" spans="9:141" ht="13.5">
      <c r="I229" s="104"/>
      <c r="AC229" s="13"/>
      <c r="AD229" s="13"/>
      <c r="AE229" s="13"/>
      <c r="AF229" s="13"/>
      <c r="AG229" s="13"/>
      <c r="AH229" s="13"/>
      <c r="AI229" s="13"/>
      <c r="AJ229" s="13"/>
      <c r="AK229" s="13"/>
      <c r="AL229" s="13"/>
      <c r="AM229" s="13"/>
      <c r="AN229" s="13"/>
      <c r="AO229" s="13"/>
      <c r="AP229" s="13"/>
      <c r="AQ229" s="13"/>
      <c r="AR229" s="13"/>
      <c r="AS229" s="13"/>
      <c r="AT229" s="13"/>
      <c r="AU229" s="13"/>
      <c r="AV229" s="13"/>
      <c r="AW229" s="13"/>
      <c r="AX229" s="13"/>
      <c r="AY229" s="13"/>
      <c r="AZ229" s="13"/>
      <c r="BA229" s="13"/>
      <c r="BB229" s="13"/>
      <c r="BC229" s="13"/>
      <c r="BD229" s="13"/>
      <c r="BE229" s="13"/>
      <c r="BF229" s="13"/>
      <c r="BG229" s="13"/>
      <c r="BH229" s="13"/>
      <c r="BI229" s="13"/>
      <c r="BJ229" s="13"/>
      <c r="BK229" s="13"/>
      <c r="BL229" s="13"/>
      <c r="BM229" s="13"/>
      <c r="BN229" s="13"/>
      <c r="BO229" s="13"/>
      <c r="BP229" s="13"/>
      <c r="BQ229" s="13"/>
      <c r="BR229" s="13"/>
      <c r="BS229" s="13"/>
      <c r="BT229" s="13"/>
      <c r="BU229" s="13"/>
      <c r="BV229" s="13"/>
      <c r="BW229" s="13"/>
      <c r="BX229" s="13"/>
      <c r="BY229" s="13"/>
      <c r="BZ229" s="13"/>
      <c r="CA229" s="13"/>
      <c r="CB229" s="13"/>
      <c r="CC229" s="13"/>
      <c r="CD229" s="13"/>
      <c r="CE229" s="13"/>
      <c r="CF229" s="13"/>
      <c r="CG229" s="13"/>
      <c r="CH229" s="13"/>
      <c r="CI229" s="13"/>
      <c r="CJ229" s="13"/>
      <c r="CK229" s="13"/>
      <c r="CL229" s="13"/>
      <c r="CM229" s="13"/>
      <c r="CN229" s="13"/>
      <c r="CO229" s="13"/>
      <c r="CP229" s="13"/>
      <c r="CQ229" s="13"/>
      <c r="CR229" s="13"/>
      <c r="CS229" s="13"/>
      <c r="CT229" s="13"/>
      <c r="CU229" s="13"/>
      <c r="CV229" s="13"/>
      <c r="CW229" s="13"/>
      <c r="CX229" s="13"/>
      <c r="CY229" s="13"/>
      <c r="CZ229" s="13"/>
      <c r="DA229" s="13"/>
      <c r="DB229" s="13"/>
      <c r="DC229" s="13"/>
      <c r="DD229" s="13"/>
      <c r="DE229" s="13"/>
      <c r="DF229" s="13"/>
      <c r="DG229" s="13"/>
      <c r="DH229" s="13"/>
      <c r="DI229" s="13"/>
      <c r="DJ229" s="13"/>
      <c r="DK229" s="13"/>
      <c r="DL229" s="13"/>
      <c r="DM229" s="13"/>
      <c r="DN229" s="13"/>
      <c r="DO229" s="13"/>
      <c r="DP229" s="13"/>
      <c r="DQ229" s="13"/>
      <c r="DR229" s="13"/>
      <c r="DS229" s="13"/>
      <c r="DT229" s="13"/>
      <c r="DU229" s="13"/>
      <c r="DV229" s="13"/>
      <c r="DW229" s="13"/>
      <c r="DX229" s="13"/>
      <c r="DY229" s="13"/>
      <c r="DZ229" s="13"/>
      <c r="EA229" s="13"/>
      <c r="EB229" s="13"/>
      <c r="EC229" s="13"/>
      <c r="ED229" s="13"/>
      <c r="EE229" s="13"/>
      <c r="EF229" s="13"/>
      <c r="EG229" s="13"/>
      <c r="EH229" s="13"/>
      <c r="EI229" s="13"/>
      <c r="EJ229" s="13"/>
      <c r="EK229" s="13"/>
    </row>
    <row r="230" spans="9:141" ht="13.5">
      <c r="I230" s="104"/>
      <c r="AC230" s="13"/>
      <c r="AD230" s="13"/>
      <c r="AE230" s="13"/>
      <c r="AF230" s="13"/>
      <c r="AG230" s="13"/>
      <c r="AH230" s="13"/>
      <c r="AI230" s="13"/>
      <c r="AJ230" s="13"/>
      <c r="AK230" s="13"/>
      <c r="AL230" s="13"/>
      <c r="AM230" s="13"/>
      <c r="AN230" s="13"/>
      <c r="AO230" s="13"/>
      <c r="AP230" s="13"/>
      <c r="AQ230" s="13"/>
      <c r="AR230" s="13"/>
      <c r="AS230" s="13"/>
      <c r="AT230" s="13"/>
      <c r="AU230" s="13"/>
      <c r="AV230" s="13"/>
      <c r="AW230" s="13"/>
      <c r="AX230" s="13"/>
      <c r="AY230" s="13"/>
      <c r="AZ230" s="13"/>
      <c r="BA230" s="13"/>
      <c r="BB230" s="13"/>
      <c r="BC230" s="13"/>
      <c r="BD230" s="13"/>
      <c r="BE230" s="13"/>
      <c r="BF230" s="13"/>
      <c r="BG230" s="13"/>
      <c r="BH230" s="13"/>
      <c r="BI230" s="13"/>
      <c r="BJ230" s="13"/>
      <c r="BK230" s="13"/>
      <c r="BL230" s="13"/>
      <c r="BM230" s="13"/>
      <c r="BN230" s="13"/>
      <c r="BO230" s="13"/>
      <c r="BP230" s="13"/>
      <c r="BQ230" s="13"/>
      <c r="BR230" s="13"/>
      <c r="BS230" s="13"/>
      <c r="BT230" s="13"/>
      <c r="BU230" s="13"/>
      <c r="BV230" s="13"/>
      <c r="BW230" s="13"/>
      <c r="BX230" s="13"/>
      <c r="BY230" s="13"/>
      <c r="BZ230" s="13"/>
      <c r="CA230" s="13"/>
      <c r="CB230" s="13"/>
      <c r="CC230" s="13"/>
      <c r="CD230" s="13"/>
      <c r="CE230" s="13"/>
      <c r="CF230" s="13"/>
      <c r="CG230" s="13"/>
      <c r="CH230" s="13"/>
      <c r="CI230" s="13"/>
      <c r="CJ230" s="13"/>
      <c r="CK230" s="13"/>
      <c r="CL230" s="13"/>
      <c r="CM230" s="13"/>
      <c r="CN230" s="13"/>
      <c r="CO230" s="13"/>
      <c r="CP230" s="13"/>
      <c r="CQ230" s="13"/>
      <c r="CR230" s="13"/>
      <c r="CS230" s="13"/>
      <c r="CT230" s="13"/>
      <c r="CU230" s="13"/>
      <c r="CV230" s="13"/>
      <c r="CW230" s="13"/>
      <c r="CX230" s="13"/>
      <c r="CY230" s="13"/>
      <c r="CZ230" s="13"/>
      <c r="DA230" s="13"/>
      <c r="DB230" s="13"/>
      <c r="DC230" s="13"/>
      <c r="DD230" s="13"/>
      <c r="DE230" s="13"/>
      <c r="DF230" s="13"/>
      <c r="DG230" s="13"/>
      <c r="DH230" s="13"/>
      <c r="DI230" s="13"/>
      <c r="DJ230" s="13"/>
      <c r="DK230" s="13"/>
      <c r="DL230" s="13"/>
      <c r="DM230" s="13"/>
      <c r="DN230" s="13"/>
      <c r="DO230" s="13"/>
      <c r="DP230" s="13"/>
      <c r="DQ230" s="13"/>
      <c r="DR230" s="13"/>
      <c r="DS230" s="13"/>
      <c r="DT230" s="13"/>
      <c r="DU230" s="13"/>
      <c r="DV230" s="13"/>
      <c r="DW230" s="13"/>
      <c r="DX230" s="13"/>
      <c r="DY230" s="13"/>
      <c r="DZ230" s="13"/>
      <c r="EA230" s="13"/>
      <c r="EB230" s="13"/>
      <c r="EC230" s="13"/>
      <c r="ED230" s="13"/>
      <c r="EE230" s="13"/>
      <c r="EF230" s="13"/>
      <c r="EG230" s="13"/>
      <c r="EH230" s="13"/>
      <c r="EI230" s="13"/>
      <c r="EJ230" s="13"/>
      <c r="EK230" s="13"/>
    </row>
    <row r="231" spans="9:141" ht="13.5">
      <c r="I231" s="104"/>
      <c r="AC231" s="13"/>
      <c r="AD231" s="13"/>
      <c r="AE231" s="13"/>
      <c r="AF231" s="13"/>
      <c r="AG231" s="13"/>
      <c r="AH231" s="13"/>
      <c r="AI231" s="13"/>
      <c r="AJ231" s="13"/>
      <c r="AK231" s="13"/>
      <c r="AL231" s="13"/>
      <c r="AM231" s="13"/>
      <c r="AN231" s="13"/>
      <c r="AO231" s="13"/>
      <c r="AP231" s="13"/>
      <c r="AQ231" s="13"/>
      <c r="AR231" s="13"/>
      <c r="AS231" s="13"/>
      <c r="AT231" s="13"/>
      <c r="AU231" s="13"/>
      <c r="AV231" s="13"/>
      <c r="AW231" s="13"/>
      <c r="AX231" s="13"/>
      <c r="AY231" s="13"/>
      <c r="AZ231" s="13"/>
      <c r="BA231" s="13"/>
      <c r="BB231" s="13"/>
      <c r="BC231" s="13"/>
      <c r="BD231" s="13"/>
      <c r="BE231" s="13"/>
      <c r="BF231" s="13"/>
      <c r="BG231" s="13"/>
      <c r="BH231" s="13"/>
      <c r="BI231" s="13"/>
      <c r="BJ231" s="13"/>
      <c r="BK231" s="13"/>
      <c r="BL231" s="13"/>
      <c r="BM231" s="13"/>
      <c r="BN231" s="13"/>
      <c r="BO231" s="13"/>
      <c r="BP231" s="13"/>
      <c r="BQ231" s="13"/>
      <c r="BR231" s="13"/>
      <c r="BS231" s="13"/>
      <c r="BT231" s="13"/>
      <c r="BU231" s="13"/>
      <c r="BV231" s="13"/>
      <c r="BW231" s="13"/>
      <c r="BX231" s="13"/>
      <c r="BY231" s="13"/>
      <c r="BZ231" s="13"/>
      <c r="CA231" s="13"/>
      <c r="CB231" s="13"/>
      <c r="CC231" s="13"/>
      <c r="CD231" s="13"/>
      <c r="CE231" s="13"/>
      <c r="CF231" s="13"/>
      <c r="CG231" s="13"/>
      <c r="CH231" s="13"/>
      <c r="CI231" s="13"/>
      <c r="CJ231" s="13"/>
      <c r="CK231" s="13"/>
      <c r="CL231" s="13"/>
      <c r="CM231" s="13"/>
      <c r="CN231" s="13"/>
      <c r="CO231" s="13"/>
      <c r="CP231" s="13"/>
      <c r="CQ231" s="13"/>
      <c r="CR231" s="13"/>
      <c r="CS231" s="13"/>
      <c r="CT231" s="13"/>
      <c r="CU231" s="13"/>
      <c r="CV231" s="13"/>
      <c r="CW231" s="13"/>
      <c r="CX231" s="13"/>
      <c r="CY231" s="13"/>
      <c r="CZ231" s="13"/>
      <c r="DA231" s="13"/>
      <c r="DB231" s="13"/>
      <c r="DC231" s="13"/>
      <c r="DD231" s="13"/>
      <c r="DE231" s="13"/>
      <c r="DF231" s="13"/>
      <c r="DG231" s="13"/>
      <c r="DH231" s="13"/>
      <c r="DI231" s="13"/>
      <c r="DJ231" s="13"/>
      <c r="DK231" s="13"/>
      <c r="DL231" s="13"/>
      <c r="DM231" s="13"/>
      <c r="DN231" s="13"/>
      <c r="DO231" s="13"/>
      <c r="DP231" s="13"/>
      <c r="DQ231" s="13"/>
      <c r="DR231" s="13"/>
      <c r="DS231" s="13"/>
      <c r="DT231" s="13"/>
      <c r="DU231" s="13"/>
      <c r="DV231" s="13"/>
      <c r="DW231" s="13"/>
      <c r="DX231" s="13"/>
      <c r="DY231" s="13"/>
      <c r="DZ231" s="13"/>
      <c r="EA231" s="13"/>
      <c r="EB231" s="13"/>
      <c r="EC231" s="13"/>
      <c r="ED231" s="13"/>
      <c r="EE231" s="13"/>
      <c r="EF231" s="13"/>
      <c r="EG231" s="13"/>
      <c r="EH231" s="13"/>
      <c r="EI231" s="13"/>
      <c r="EJ231" s="13"/>
      <c r="EK231" s="13"/>
    </row>
    <row r="232" spans="9:141" ht="13.5">
      <c r="I232" s="104"/>
      <c r="AC232" s="13"/>
      <c r="AD232" s="13"/>
      <c r="AE232" s="13"/>
      <c r="AF232" s="13"/>
      <c r="AG232" s="13"/>
      <c r="AH232" s="13"/>
      <c r="AI232" s="13"/>
      <c r="AJ232" s="13"/>
      <c r="AK232" s="13"/>
      <c r="AL232" s="13"/>
      <c r="AM232" s="13"/>
      <c r="AN232" s="13"/>
      <c r="AO232" s="13"/>
      <c r="AP232" s="13"/>
      <c r="AQ232" s="13"/>
      <c r="AR232" s="13"/>
      <c r="AS232" s="13"/>
      <c r="AT232" s="13"/>
      <c r="AU232" s="13"/>
      <c r="AV232" s="13"/>
      <c r="AW232" s="13"/>
      <c r="AX232" s="13"/>
      <c r="AY232" s="13"/>
      <c r="AZ232" s="13"/>
      <c r="BA232" s="13"/>
      <c r="BB232" s="13"/>
      <c r="BC232" s="13"/>
      <c r="BD232" s="13"/>
      <c r="BE232" s="13"/>
      <c r="BF232" s="13"/>
      <c r="BG232" s="13"/>
      <c r="BH232" s="13"/>
      <c r="BI232" s="13"/>
      <c r="BJ232" s="13"/>
      <c r="BK232" s="13"/>
      <c r="BL232" s="13"/>
      <c r="BM232" s="13"/>
      <c r="BN232" s="13"/>
      <c r="BO232" s="13"/>
      <c r="BP232" s="13"/>
      <c r="BQ232" s="13"/>
      <c r="BR232" s="13"/>
      <c r="BS232" s="13"/>
      <c r="BT232" s="13"/>
      <c r="BU232" s="13"/>
      <c r="BV232" s="13"/>
      <c r="BW232" s="13"/>
      <c r="BX232" s="13"/>
      <c r="BY232" s="13"/>
      <c r="BZ232" s="13"/>
      <c r="CA232" s="13"/>
      <c r="CB232" s="13"/>
      <c r="CC232" s="13"/>
      <c r="CD232" s="13"/>
      <c r="CE232" s="13"/>
      <c r="CF232" s="13"/>
      <c r="CG232" s="13"/>
      <c r="CH232" s="13"/>
      <c r="CI232" s="13"/>
      <c r="CJ232" s="13"/>
      <c r="CK232" s="13"/>
      <c r="CL232" s="13"/>
      <c r="CM232" s="13"/>
      <c r="CN232" s="13"/>
      <c r="CO232" s="13"/>
      <c r="CP232" s="13"/>
      <c r="CQ232" s="13"/>
      <c r="CR232" s="13"/>
      <c r="CS232" s="13"/>
      <c r="CT232" s="13"/>
      <c r="CU232" s="13"/>
      <c r="CV232" s="13"/>
      <c r="CW232" s="13"/>
      <c r="CX232" s="13"/>
      <c r="CY232" s="13"/>
      <c r="CZ232" s="13"/>
      <c r="DA232" s="13"/>
      <c r="DB232" s="13"/>
      <c r="DC232" s="13"/>
      <c r="DD232" s="13"/>
      <c r="DE232" s="13"/>
      <c r="DF232" s="13"/>
      <c r="DG232" s="13"/>
      <c r="DH232" s="13"/>
      <c r="DI232" s="13"/>
      <c r="DJ232" s="13"/>
      <c r="DK232" s="13"/>
      <c r="DL232" s="13"/>
      <c r="DM232" s="13"/>
      <c r="DN232" s="13"/>
      <c r="DO232" s="13"/>
      <c r="DP232" s="13"/>
      <c r="DQ232" s="13"/>
      <c r="DR232" s="13"/>
      <c r="DS232" s="13"/>
      <c r="DT232" s="13"/>
      <c r="DU232" s="13"/>
      <c r="DV232" s="13"/>
      <c r="DW232" s="13"/>
      <c r="DX232" s="13"/>
      <c r="DY232" s="13"/>
      <c r="DZ232" s="13"/>
      <c r="EA232" s="13"/>
      <c r="EB232" s="13"/>
      <c r="EC232" s="13"/>
      <c r="ED232" s="13"/>
      <c r="EE232" s="13"/>
      <c r="EF232" s="13"/>
      <c r="EG232" s="13"/>
      <c r="EH232" s="13"/>
      <c r="EI232" s="13"/>
      <c r="EJ232" s="13"/>
      <c r="EK232" s="13"/>
    </row>
    <row r="233" spans="9:141" ht="13.5">
      <c r="I233" s="104"/>
      <c r="J233" s="6"/>
      <c r="AC233" s="13"/>
      <c r="AD233" s="13"/>
      <c r="AE233" s="13"/>
      <c r="AF233" s="13"/>
      <c r="AG233" s="13"/>
      <c r="AH233" s="13"/>
      <c r="AI233" s="13"/>
      <c r="AJ233" s="13"/>
      <c r="AK233" s="13"/>
      <c r="AL233" s="13"/>
      <c r="AM233" s="13"/>
      <c r="AN233" s="13"/>
      <c r="AO233" s="13"/>
      <c r="AP233" s="13"/>
      <c r="AQ233" s="13"/>
      <c r="AR233" s="13"/>
      <c r="AS233" s="13"/>
      <c r="AT233" s="13"/>
      <c r="AU233" s="13"/>
      <c r="AV233" s="13"/>
      <c r="AW233" s="13"/>
      <c r="AX233" s="13"/>
      <c r="AY233" s="13"/>
      <c r="AZ233" s="13"/>
      <c r="BA233" s="13"/>
      <c r="BB233" s="13"/>
      <c r="BC233" s="13"/>
      <c r="BD233" s="13"/>
      <c r="BE233" s="13"/>
      <c r="BF233" s="13"/>
      <c r="BG233" s="13"/>
      <c r="BH233" s="13"/>
      <c r="BI233" s="13"/>
      <c r="BJ233" s="13"/>
      <c r="BK233" s="13"/>
      <c r="BL233" s="13"/>
      <c r="BM233" s="13"/>
      <c r="BN233" s="13"/>
      <c r="BO233" s="13"/>
      <c r="BP233" s="13"/>
      <c r="BQ233" s="13"/>
      <c r="BR233" s="13"/>
      <c r="BS233" s="13"/>
      <c r="BT233" s="13"/>
      <c r="BU233" s="13"/>
      <c r="BV233" s="13"/>
      <c r="BW233" s="13"/>
      <c r="BX233" s="13"/>
      <c r="BY233" s="13"/>
      <c r="BZ233" s="13"/>
      <c r="CA233" s="13"/>
      <c r="CB233" s="13"/>
      <c r="CC233" s="13"/>
      <c r="CD233" s="13"/>
      <c r="CE233" s="13"/>
      <c r="CF233" s="13"/>
      <c r="CG233" s="13"/>
      <c r="CH233" s="13"/>
      <c r="CI233" s="13"/>
      <c r="CJ233" s="13"/>
      <c r="CK233" s="13"/>
      <c r="CL233" s="13"/>
      <c r="CM233" s="13"/>
      <c r="CN233" s="13"/>
      <c r="CO233" s="13"/>
      <c r="CP233" s="13"/>
      <c r="CQ233" s="13"/>
      <c r="CR233" s="13"/>
      <c r="CS233" s="13"/>
      <c r="CT233" s="13"/>
      <c r="CU233" s="13"/>
      <c r="CV233" s="13"/>
      <c r="CW233" s="13"/>
      <c r="CX233" s="13"/>
      <c r="CY233" s="13"/>
      <c r="CZ233" s="13"/>
      <c r="DA233" s="13"/>
      <c r="DB233" s="13"/>
      <c r="DC233" s="13"/>
      <c r="DD233" s="13"/>
      <c r="DE233" s="13"/>
      <c r="DF233" s="13"/>
      <c r="DG233" s="13"/>
      <c r="DH233" s="13"/>
      <c r="DI233" s="13"/>
      <c r="DJ233" s="13"/>
      <c r="DK233" s="13"/>
      <c r="DL233" s="13"/>
      <c r="DM233" s="13"/>
      <c r="DN233" s="13"/>
      <c r="DO233" s="13"/>
      <c r="DP233" s="13"/>
      <c r="DQ233" s="13"/>
      <c r="DR233" s="13"/>
      <c r="DS233" s="13"/>
      <c r="DT233" s="13"/>
      <c r="DU233" s="13"/>
      <c r="DV233" s="13"/>
      <c r="DW233" s="13"/>
      <c r="DX233" s="13"/>
      <c r="DY233" s="13"/>
      <c r="DZ233" s="13"/>
      <c r="EA233" s="13"/>
      <c r="EB233" s="13"/>
      <c r="EC233" s="13"/>
      <c r="ED233" s="13"/>
      <c r="EE233" s="13"/>
      <c r="EF233" s="13"/>
      <c r="EG233" s="13"/>
      <c r="EH233" s="13"/>
      <c r="EI233" s="13"/>
      <c r="EJ233" s="13"/>
      <c r="EK233" s="13"/>
    </row>
    <row r="234" spans="9:141" ht="13.5">
      <c r="I234" s="104"/>
      <c r="J234" s="6"/>
      <c r="AC234" s="13"/>
      <c r="AD234" s="13"/>
      <c r="AE234" s="13"/>
      <c r="AF234" s="13"/>
      <c r="AG234" s="13"/>
      <c r="AH234" s="13"/>
      <c r="AI234" s="13"/>
      <c r="AJ234" s="13"/>
      <c r="AK234" s="13"/>
      <c r="AL234" s="13"/>
      <c r="AM234" s="13"/>
      <c r="AN234" s="13"/>
      <c r="AO234" s="13"/>
      <c r="AP234" s="13"/>
      <c r="AQ234" s="13"/>
      <c r="AR234" s="13"/>
      <c r="AS234" s="13"/>
      <c r="AT234" s="13"/>
      <c r="AU234" s="13"/>
      <c r="AV234" s="13"/>
      <c r="AW234" s="13"/>
      <c r="AX234" s="13"/>
      <c r="AY234" s="13"/>
      <c r="AZ234" s="13"/>
      <c r="BA234" s="13"/>
      <c r="BB234" s="13"/>
      <c r="BC234" s="13"/>
      <c r="BD234" s="13"/>
      <c r="BE234" s="13"/>
      <c r="BF234" s="13"/>
      <c r="BG234" s="13"/>
      <c r="BH234" s="13"/>
      <c r="BI234" s="13"/>
      <c r="BJ234" s="13"/>
      <c r="BK234" s="13"/>
      <c r="BL234" s="13"/>
      <c r="BM234" s="13"/>
      <c r="BN234" s="13"/>
      <c r="BO234" s="13"/>
      <c r="BP234" s="13"/>
      <c r="BQ234" s="13"/>
      <c r="BR234" s="13"/>
      <c r="BS234" s="13"/>
      <c r="BT234" s="13"/>
      <c r="BU234" s="13"/>
      <c r="BV234" s="13"/>
      <c r="BW234" s="13"/>
      <c r="BX234" s="13"/>
      <c r="BY234" s="13"/>
      <c r="BZ234" s="13"/>
      <c r="CA234" s="13"/>
      <c r="CB234" s="13"/>
      <c r="CC234" s="13"/>
      <c r="CD234" s="13"/>
      <c r="CE234" s="13"/>
      <c r="CF234" s="13"/>
      <c r="CG234" s="13"/>
      <c r="CH234" s="13"/>
      <c r="CI234" s="13"/>
      <c r="CJ234" s="13"/>
      <c r="CK234" s="13"/>
      <c r="CL234" s="13"/>
      <c r="CM234" s="13"/>
      <c r="CN234" s="13"/>
      <c r="CO234" s="13"/>
      <c r="CP234" s="13"/>
      <c r="CQ234" s="13"/>
      <c r="CR234" s="13"/>
      <c r="CS234" s="13"/>
      <c r="CT234" s="13"/>
      <c r="CU234" s="13"/>
      <c r="CV234" s="13"/>
      <c r="CW234" s="13"/>
      <c r="CX234" s="13"/>
      <c r="CY234" s="13"/>
      <c r="CZ234" s="13"/>
      <c r="DA234" s="13"/>
      <c r="DB234" s="13"/>
      <c r="DC234" s="13"/>
      <c r="DD234" s="13"/>
      <c r="DE234" s="13"/>
      <c r="DF234" s="13"/>
      <c r="DG234" s="13"/>
      <c r="DH234" s="13"/>
      <c r="DI234" s="13"/>
      <c r="DJ234" s="13"/>
      <c r="DK234" s="13"/>
      <c r="DL234" s="13"/>
      <c r="DM234" s="13"/>
      <c r="DN234" s="13"/>
      <c r="DO234" s="13"/>
      <c r="DP234" s="13"/>
      <c r="DQ234" s="13"/>
      <c r="DR234" s="13"/>
      <c r="DS234" s="13"/>
      <c r="DT234" s="13"/>
      <c r="DU234" s="13"/>
      <c r="DV234" s="13"/>
      <c r="DW234" s="13"/>
      <c r="DX234" s="13"/>
      <c r="DY234" s="13"/>
      <c r="DZ234" s="13"/>
      <c r="EA234" s="13"/>
      <c r="EB234" s="13"/>
      <c r="EC234" s="13"/>
      <c r="ED234" s="13"/>
      <c r="EE234" s="13"/>
      <c r="EF234" s="13"/>
      <c r="EG234" s="13"/>
      <c r="EH234" s="13"/>
      <c r="EI234" s="13"/>
      <c r="EJ234" s="13"/>
      <c r="EK234" s="13"/>
    </row>
    <row r="235" spans="9:141" ht="13.5">
      <c r="I235" s="104"/>
      <c r="J235" s="6"/>
      <c r="AC235" s="13"/>
      <c r="AD235" s="13"/>
      <c r="AE235" s="13"/>
      <c r="AF235" s="13"/>
      <c r="AG235" s="13"/>
      <c r="AH235" s="13"/>
      <c r="AI235" s="13"/>
      <c r="AJ235" s="13"/>
      <c r="AK235" s="13"/>
      <c r="AL235" s="13"/>
      <c r="AM235" s="13"/>
      <c r="AN235" s="13"/>
      <c r="AO235" s="13"/>
      <c r="AP235" s="13"/>
      <c r="AQ235" s="13"/>
      <c r="AR235" s="13"/>
      <c r="AS235" s="13"/>
      <c r="AT235" s="13"/>
      <c r="AU235" s="13"/>
      <c r="AV235" s="13"/>
      <c r="AW235" s="13"/>
      <c r="AX235" s="13"/>
      <c r="AY235" s="13"/>
      <c r="AZ235" s="13"/>
      <c r="BA235" s="13"/>
      <c r="BB235" s="13"/>
      <c r="BC235" s="13"/>
      <c r="BD235" s="13"/>
      <c r="BE235" s="13"/>
      <c r="BF235" s="13"/>
      <c r="BG235" s="13"/>
      <c r="BH235" s="13"/>
      <c r="BI235" s="13"/>
      <c r="BJ235" s="13"/>
      <c r="BK235" s="13"/>
      <c r="BL235" s="13"/>
      <c r="BM235" s="13"/>
      <c r="BN235" s="13"/>
      <c r="BO235" s="13"/>
      <c r="BP235" s="13"/>
      <c r="BQ235" s="13"/>
      <c r="BR235" s="13"/>
      <c r="BS235" s="13"/>
      <c r="BT235" s="13"/>
      <c r="BU235" s="13"/>
      <c r="BV235" s="13"/>
      <c r="BW235" s="13"/>
      <c r="BX235" s="13"/>
      <c r="BY235" s="13"/>
      <c r="BZ235" s="13"/>
      <c r="CA235" s="13"/>
      <c r="CB235" s="13"/>
      <c r="CC235" s="13"/>
      <c r="CD235" s="13"/>
      <c r="CE235" s="13"/>
      <c r="CF235" s="13"/>
      <c r="CG235" s="13"/>
      <c r="CH235" s="13"/>
      <c r="CI235" s="13"/>
      <c r="CJ235" s="13"/>
      <c r="CK235" s="13"/>
      <c r="CL235" s="13"/>
      <c r="CM235" s="13"/>
      <c r="CN235" s="13"/>
      <c r="CO235" s="13"/>
      <c r="CP235" s="13"/>
      <c r="CQ235" s="13"/>
      <c r="CR235" s="13"/>
      <c r="CS235" s="13"/>
      <c r="CT235" s="13"/>
      <c r="CU235" s="13"/>
      <c r="CV235" s="13"/>
      <c r="CW235" s="13"/>
      <c r="CX235" s="13"/>
      <c r="CY235" s="13"/>
      <c r="CZ235" s="13"/>
      <c r="DA235" s="13"/>
      <c r="DB235" s="13"/>
      <c r="DC235" s="13"/>
      <c r="DD235" s="13"/>
      <c r="DE235" s="13"/>
      <c r="DF235" s="13"/>
      <c r="DG235" s="13"/>
      <c r="DH235" s="13"/>
      <c r="DI235" s="13"/>
      <c r="DJ235" s="13"/>
      <c r="DK235" s="13"/>
      <c r="DL235" s="13"/>
      <c r="DM235" s="13"/>
      <c r="DN235" s="13"/>
      <c r="DO235" s="13"/>
      <c r="DP235" s="13"/>
      <c r="DQ235" s="13"/>
      <c r="DR235" s="13"/>
      <c r="DS235" s="13"/>
      <c r="DT235" s="13"/>
      <c r="DU235" s="13"/>
      <c r="DV235" s="13"/>
      <c r="DW235" s="13"/>
      <c r="DX235" s="13"/>
      <c r="DY235" s="13"/>
      <c r="DZ235" s="13"/>
      <c r="EA235" s="13"/>
      <c r="EB235" s="13"/>
      <c r="EC235" s="13"/>
      <c r="ED235" s="13"/>
      <c r="EE235" s="13"/>
      <c r="EF235" s="13"/>
      <c r="EG235" s="13"/>
      <c r="EH235" s="13"/>
      <c r="EI235" s="13"/>
      <c r="EJ235" s="13"/>
      <c r="EK235" s="13"/>
    </row>
    <row r="236" spans="9:141" ht="13.5">
      <c r="I236" s="104"/>
      <c r="J236" s="6"/>
      <c r="AC236" s="13"/>
      <c r="AD236" s="13"/>
      <c r="AE236" s="13"/>
      <c r="AF236" s="13"/>
      <c r="AG236" s="13"/>
      <c r="AH236" s="13"/>
      <c r="AI236" s="13"/>
      <c r="AJ236" s="13"/>
      <c r="AK236" s="13"/>
      <c r="AL236" s="13"/>
      <c r="AM236" s="13"/>
      <c r="AN236" s="13"/>
      <c r="AO236" s="13"/>
      <c r="AP236" s="13"/>
      <c r="AQ236" s="13"/>
      <c r="AR236" s="13"/>
      <c r="AS236" s="13"/>
      <c r="AT236" s="13"/>
      <c r="AU236" s="13"/>
      <c r="AV236" s="13"/>
      <c r="AW236" s="13"/>
      <c r="AX236" s="13"/>
      <c r="AY236" s="13"/>
      <c r="AZ236" s="13"/>
      <c r="BA236" s="13"/>
      <c r="BB236" s="13"/>
      <c r="BC236" s="13"/>
      <c r="BD236" s="13"/>
      <c r="BE236" s="13"/>
      <c r="BF236" s="13"/>
      <c r="BG236" s="13"/>
      <c r="BH236" s="13"/>
      <c r="BI236" s="13"/>
      <c r="BJ236" s="13"/>
      <c r="BK236" s="13"/>
      <c r="BL236" s="13"/>
      <c r="BM236" s="13"/>
      <c r="BN236" s="13"/>
      <c r="BO236" s="13"/>
      <c r="BP236" s="13"/>
      <c r="BQ236" s="13"/>
      <c r="BR236" s="13"/>
      <c r="BS236" s="13"/>
      <c r="BT236" s="13"/>
      <c r="BU236" s="13"/>
      <c r="BV236" s="13"/>
      <c r="BW236" s="13"/>
      <c r="BX236" s="13"/>
      <c r="BY236" s="13"/>
      <c r="BZ236" s="13"/>
      <c r="CA236" s="13"/>
      <c r="CB236" s="13"/>
      <c r="CC236" s="13"/>
      <c r="CD236" s="13"/>
      <c r="CE236" s="13"/>
      <c r="CF236" s="13"/>
      <c r="CG236" s="13"/>
      <c r="CH236" s="13"/>
      <c r="CI236" s="13"/>
      <c r="CJ236" s="13"/>
      <c r="CK236" s="13"/>
      <c r="CL236" s="13"/>
      <c r="CM236" s="13"/>
      <c r="CN236" s="13"/>
      <c r="CO236" s="13"/>
      <c r="CP236" s="13"/>
      <c r="CQ236" s="13"/>
      <c r="CR236" s="13"/>
      <c r="CS236" s="13"/>
      <c r="CT236" s="13"/>
      <c r="CU236" s="13"/>
      <c r="CV236" s="13"/>
      <c r="CW236" s="13"/>
      <c r="CX236" s="13"/>
      <c r="CY236" s="13"/>
      <c r="CZ236" s="13"/>
      <c r="DA236" s="13"/>
      <c r="DB236" s="13"/>
      <c r="DC236" s="13"/>
      <c r="DD236" s="13"/>
      <c r="DE236" s="13"/>
      <c r="DF236" s="13"/>
      <c r="DG236" s="13"/>
      <c r="DH236" s="13"/>
      <c r="DI236" s="13"/>
      <c r="DJ236" s="13"/>
      <c r="DK236" s="13"/>
      <c r="DL236" s="13"/>
      <c r="DM236" s="13"/>
      <c r="DN236" s="13"/>
      <c r="DO236" s="13"/>
      <c r="DP236" s="13"/>
      <c r="DQ236" s="13"/>
      <c r="DR236" s="13"/>
      <c r="DS236" s="13"/>
      <c r="DT236" s="13"/>
      <c r="DU236" s="13"/>
      <c r="DV236" s="13"/>
      <c r="DW236" s="13"/>
      <c r="DX236" s="13"/>
      <c r="DY236" s="13"/>
      <c r="DZ236" s="13"/>
      <c r="EA236" s="13"/>
      <c r="EB236" s="13"/>
      <c r="EC236" s="13"/>
      <c r="ED236" s="13"/>
      <c r="EE236" s="13"/>
      <c r="EF236" s="13"/>
      <c r="EG236" s="13"/>
      <c r="EH236" s="13"/>
      <c r="EI236" s="13"/>
      <c r="EJ236" s="13"/>
      <c r="EK236" s="13"/>
    </row>
    <row r="237" spans="9:141" ht="13.5">
      <c r="I237" s="104"/>
      <c r="J237" s="6"/>
      <c r="AC237" s="13"/>
      <c r="AD237" s="13"/>
      <c r="AE237" s="13"/>
      <c r="AF237" s="13"/>
      <c r="AG237" s="13"/>
      <c r="AH237" s="13"/>
      <c r="AI237" s="13"/>
      <c r="AJ237" s="13"/>
      <c r="AK237" s="13"/>
      <c r="AL237" s="13"/>
      <c r="AM237" s="13"/>
      <c r="AN237" s="13"/>
      <c r="AO237" s="13"/>
      <c r="AP237" s="13"/>
      <c r="AQ237" s="13"/>
      <c r="AR237" s="13"/>
      <c r="AS237" s="13"/>
      <c r="AT237" s="13"/>
      <c r="AU237" s="13"/>
      <c r="AV237" s="13"/>
      <c r="AW237" s="13"/>
      <c r="AX237" s="13"/>
      <c r="AY237" s="13"/>
      <c r="AZ237" s="13"/>
      <c r="BA237" s="13"/>
      <c r="BB237" s="13"/>
      <c r="BC237" s="13"/>
      <c r="BD237" s="13"/>
      <c r="BE237" s="13"/>
      <c r="BF237" s="13"/>
      <c r="BG237" s="13"/>
      <c r="BH237" s="13"/>
      <c r="BI237" s="13"/>
      <c r="BJ237" s="13"/>
      <c r="BK237" s="13"/>
      <c r="BL237" s="13"/>
      <c r="BM237" s="13"/>
      <c r="BN237" s="13"/>
      <c r="BO237" s="13"/>
      <c r="BP237" s="13"/>
      <c r="BQ237" s="13"/>
      <c r="BR237" s="13"/>
      <c r="BS237" s="13"/>
      <c r="BT237" s="13"/>
      <c r="BU237" s="13"/>
      <c r="BV237" s="13"/>
      <c r="BW237" s="13"/>
      <c r="BX237" s="13"/>
      <c r="BY237" s="13"/>
      <c r="BZ237" s="13"/>
      <c r="CA237" s="13"/>
      <c r="CB237" s="13"/>
      <c r="CC237" s="13"/>
      <c r="CD237" s="13"/>
      <c r="CE237" s="13"/>
      <c r="CF237" s="13"/>
      <c r="CG237" s="13"/>
      <c r="CH237" s="13"/>
      <c r="CI237" s="13"/>
      <c r="CJ237" s="13"/>
      <c r="CK237" s="13"/>
      <c r="CL237" s="13"/>
      <c r="CM237" s="13"/>
      <c r="CN237" s="13"/>
      <c r="CO237" s="13"/>
      <c r="CP237" s="13"/>
      <c r="CQ237" s="13"/>
      <c r="CR237" s="13"/>
      <c r="CS237" s="13"/>
      <c r="CT237" s="13"/>
      <c r="CU237" s="13"/>
      <c r="CV237" s="13"/>
      <c r="CW237" s="13"/>
      <c r="CX237" s="13"/>
      <c r="CY237" s="13"/>
      <c r="CZ237" s="13"/>
      <c r="DA237" s="13"/>
      <c r="DB237" s="13"/>
      <c r="DC237" s="13"/>
      <c r="DD237" s="13"/>
      <c r="DE237" s="13"/>
      <c r="DF237" s="13"/>
      <c r="DG237" s="13"/>
      <c r="DH237" s="13"/>
      <c r="DI237" s="13"/>
      <c r="DJ237" s="13"/>
      <c r="DK237" s="13"/>
      <c r="DL237" s="13"/>
      <c r="DM237" s="13"/>
      <c r="DN237" s="13"/>
      <c r="DO237" s="13"/>
      <c r="DP237" s="13"/>
      <c r="DQ237" s="13"/>
      <c r="DR237" s="13"/>
      <c r="DS237" s="13"/>
      <c r="DT237" s="13"/>
      <c r="DU237" s="13"/>
      <c r="DV237" s="13"/>
      <c r="DW237" s="13"/>
      <c r="DX237" s="13"/>
      <c r="DY237" s="13"/>
      <c r="DZ237" s="13"/>
      <c r="EA237" s="13"/>
      <c r="EB237" s="13"/>
      <c r="EC237" s="13"/>
      <c r="ED237" s="13"/>
      <c r="EE237" s="13"/>
      <c r="EF237" s="13"/>
      <c r="EG237" s="13"/>
      <c r="EH237" s="13"/>
      <c r="EI237" s="13"/>
      <c r="EJ237" s="13"/>
      <c r="EK237" s="13"/>
    </row>
    <row r="238" spans="9:141" ht="13.5">
      <c r="I238" s="104"/>
      <c r="J238" s="6"/>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c r="BP238" s="13"/>
      <c r="BQ238" s="13"/>
      <c r="BR238" s="13"/>
      <c r="BS238" s="13"/>
      <c r="BT238" s="13"/>
      <c r="BU238" s="13"/>
      <c r="BV238" s="13"/>
      <c r="BW238" s="13"/>
      <c r="BX238" s="13"/>
      <c r="BY238" s="13"/>
      <c r="BZ238" s="13"/>
      <c r="CA238" s="13"/>
      <c r="CB238" s="13"/>
      <c r="CC238" s="13"/>
      <c r="CD238" s="13"/>
      <c r="CE238" s="13"/>
      <c r="CF238" s="13"/>
      <c r="CG238" s="13"/>
      <c r="CH238" s="13"/>
      <c r="CI238" s="13"/>
      <c r="CJ238" s="13"/>
      <c r="CK238" s="13"/>
      <c r="CL238" s="13"/>
      <c r="CM238" s="13"/>
      <c r="CN238" s="13"/>
      <c r="CO238" s="13"/>
      <c r="CP238" s="13"/>
      <c r="CQ238" s="13"/>
      <c r="CR238" s="13"/>
      <c r="CS238" s="13"/>
      <c r="CT238" s="13"/>
      <c r="CU238" s="13"/>
      <c r="CV238" s="13"/>
      <c r="CW238" s="13"/>
      <c r="CX238" s="13"/>
      <c r="CY238" s="13"/>
      <c r="CZ238" s="13"/>
      <c r="DA238" s="13"/>
      <c r="DB238" s="13"/>
      <c r="DC238" s="13"/>
      <c r="DD238" s="13"/>
      <c r="DE238" s="13"/>
      <c r="DF238" s="13"/>
      <c r="DG238" s="13"/>
      <c r="DH238" s="13"/>
      <c r="DI238" s="13"/>
      <c r="DJ238" s="13"/>
      <c r="DK238" s="13"/>
      <c r="DL238" s="13"/>
      <c r="DM238" s="13"/>
      <c r="DN238" s="13"/>
      <c r="DO238" s="13"/>
      <c r="DP238" s="13"/>
      <c r="DQ238" s="13"/>
      <c r="DR238" s="13"/>
      <c r="DS238" s="13"/>
      <c r="DT238" s="13"/>
      <c r="DU238" s="13"/>
      <c r="DV238" s="13"/>
      <c r="DW238" s="13"/>
      <c r="DX238" s="13"/>
      <c r="DY238" s="13"/>
      <c r="DZ238" s="13"/>
      <c r="EA238" s="13"/>
      <c r="EB238" s="13"/>
      <c r="EC238" s="13"/>
      <c r="ED238" s="13"/>
      <c r="EE238" s="13"/>
      <c r="EF238" s="13"/>
      <c r="EG238" s="13"/>
      <c r="EH238" s="13"/>
      <c r="EI238" s="13"/>
      <c r="EJ238" s="13"/>
      <c r="EK238" s="13"/>
    </row>
    <row r="239" spans="9:141" ht="13.5">
      <c r="I239" s="104"/>
      <c r="J239" s="6"/>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c r="CM239" s="13"/>
      <c r="CN239" s="13"/>
      <c r="CO239" s="13"/>
      <c r="CP239" s="13"/>
      <c r="CQ239" s="13"/>
      <c r="CR239" s="13"/>
      <c r="CS239" s="13"/>
      <c r="CT239" s="13"/>
      <c r="CU239" s="13"/>
      <c r="CV239" s="13"/>
      <c r="CW239" s="13"/>
      <c r="CX239" s="13"/>
      <c r="CY239" s="13"/>
      <c r="CZ239" s="13"/>
      <c r="DA239" s="13"/>
      <c r="DB239" s="13"/>
      <c r="DC239" s="13"/>
      <c r="DD239" s="13"/>
      <c r="DE239" s="13"/>
      <c r="DF239" s="13"/>
      <c r="DG239" s="13"/>
      <c r="DH239" s="13"/>
      <c r="DI239" s="13"/>
      <c r="DJ239" s="13"/>
      <c r="DK239" s="13"/>
      <c r="DL239" s="13"/>
      <c r="DM239" s="13"/>
      <c r="DN239" s="13"/>
      <c r="DO239" s="13"/>
      <c r="DP239" s="13"/>
      <c r="DQ239" s="13"/>
      <c r="DR239" s="13"/>
      <c r="DS239" s="13"/>
      <c r="DT239" s="13"/>
      <c r="DU239" s="13"/>
      <c r="DV239" s="13"/>
      <c r="DW239" s="13"/>
      <c r="DX239" s="13"/>
      <c r="DY239" s="13"/>
      <c r="DZ239" s="13"/>
      <c r="EA239" s="13"/>
      <c r="EB239" s="13"/>
      <c r="EC239" s="13"/>
      <c r="ED239" s="13"/>
      <c r="EE239" s="13"/>
      <c r="EF239" s="13"/>
      <c r="EG239" s="13"/>
      <c r="EH239" s="13"/>
      <c r="EI239" s="13"/>
      <c r="EJ239" s="13"/>
      <c r="EK239" s="13"/>
    </row>
    <row r="240" spans="9:141" ht="13.5">
      <c r="I240" s="104"/>
      <c r="J240" s="6"/>
      <c r="AC240" s="13"/>
      <c r="AD240" s="13"/>
      <c r="AE240" s="13"/>
      <c r="AF240" s="13"/>
      <c r="AG240" s="13"/>
      <c r="AH240" s="13"/>
      <c r="AI240" s="13"/>
      <c r="AJ240" s="13"/>
      <c r="AK240" s="13"/>
      <c r="AL240" s="13"/>
      <c r="AM240" s="13"/>
      <c r="AN240" s="13"/>
      <c r="AO240" s="13"/>
      <c r="AP240" s="13"/>
      <c r="AQ240" s="13"/>
      <c r="AR240" s="13"/>
      <c r="AS240" s="13"/>
      <c r="AT240" s="13"/>
      <c r="AU240" s="13"/>
      <c r="AV240" s="13"/>
      <c r="AW240" s="13"/>
      <c r="AX240" s="13"/>
      <c r="AY240" s="13"/>
      <c r="AZ240" s="13"/>
      <c r="BA240" s="13"/>
      <c r="BB240" s="13"/>
      <c r="BC240" s="13"/>
      <c r="BD240" s="13"/>
      <c r="BE240" s="13"/>
      <c r="BF240" s="13"/>
      <c r="BG240" s="13"/>
      <c r="BH240" s="13"/>
      <c r="BI240" s="13"/>
      <c r="BJ240" s="13"/>
      <c r="BK240" s="13"/>
      <c r="BL240" s="13"/>
      <c r="BM240" s="13"/>
      <c r="BN240" s="13"/>
      <c r="BO240" s="13"/>
      <c r="BP240" s="13"/>
      <c r="BQ240" s="13"/>
      <c r="BR240" s="13"/>
      <c r="BS240" s="13"/>
      <c r="BT240" s="13"/>
      <c r="BU240" s="13"/>
      <c r="BV240" s="13"/>
      <c r="BW240" s="13"/>
      <c r="BX240" s="13"/>
      <c r="BY240" s="13"/>
      <c r="BZ240" s="13"/>
      <c r="CA240" s="13"/>
      <c r="CB240" s="13"/>
      <c r="CC240" s="13"/>
      <c r="CD240" s="13"/>
      <c r="CE240" s="13"/>
      <c r="CF240" s="13"/>
      <c r="CG240" s="13"/>
      <c r="CH240" s="13"/>
      <c r="CI240" s="13"/>
      <c r="CJ240" s="13"/>
      <c r="CK240" s="13"/>
      <c r="CL240" s="13"/>
      <c r="CM240" s="13"/>
      <c r="CN240" s="13"/>
      <c r="CO240" s="13"/>
      <c r="CP240" s="13"/>
      <c r="CQ240" s="13"/>
      <c r="CR240" s="13"/>
      <c r="CS240" s="13"/>
      <c r="CT240" s="13"/>
      <c r="CU240" s="13"/>
      <c r="CV240" s="13"/>
      <c r="CW240" s="13"/>
      <c r="CX240" s="13"/>
      <c r="CY240" s="13"/>
      <c r="CZ240" s="13"/>
      <c r="DA240" s="13"/>
      <c r="DB240" s="13"/>
      <c r="DC240" s="13"/>
      <c r="DD240" s="13"/>
      <c r="DE240" s="13"/>
      <c r="DF240" s="13"/>
      <c r="DG240" s="13"/>
      <c r="DH240" s="13"/>
      <c r="DI240" s="13"/>
      <c r="DJ240" s="13"/>
      <c r="DK240" s="13"/>
      <c r="DL240" s="13"/>
      <c r="DM240" s="13"/>
      <c r="DN240" s="13"/>
      <c r="DO240" s="13"/>
      <c r="DP240" s="13"/>
      <c r="DQ240" s="13"/>
      <c r="DR240" s="13"/>
      <c r="DS240" s="13"/>
      <c r="DT240" s="13"/>
      <c r="DU240" s="13"/>
      <c r="DV240" s="13"/>
      <c r="DW240" s="13"/>
      <c r="DX240" s="13"/>
      <c r="DY240" s="13"/>
      <c r="DZ240" s="13"/>
      <c r="EA240" s="13"/>
      <c r="EB240" s="13"/>
      <c r="EC240" s="13"/>
      <c r="ED240" s="13"/>
      <c r="EE240" s="13"/>
      <c r="EF240" s="13"/>
      <c r="EG240" s="13"/>
      <c r="EH240" s="13"/>
      <c r="EI240" s="13"/>
      <c r="EJ240" s="13"/>
      <c r="EK240" s="13"/>
    </row>
    <row r="241" spans="1:141" ht="13.5">
      <c r="I241" s="104"/>
      <c r="J241" s="6"/>
      <c r="AC241" s="13"/>
      <c r="AD241" s="13"/>
      <c r="AE241" s="13"/>
      <c r="AF241" s="13"/>
      <c r="AG241" s="13"/>
      <c r="AH241" s="13"/>
      <c r="AI241" s="13"/>
      <c r="AJ241" s="13"/>
      <c r="AK241" s="13"/>
      <c r="AL241" s="13"/>
      <c r="AM241" s="13"/>
      <c r="AN241" s="13"/>
      <c r="AO241" s="13"/>
      <c r="AP241" s="13"/>
      <c r="AQ241" s="13"/>
      <c r="AR241" s="13"/>
      <c r="AS241" s="13"/>
      <c r="AT241" s="13"/>
      <c r="AU241" s="13"/>
      <c r="AV241" s="13"/>
      <c r="AW241" s="13"/>
      <c r="AX241" s="13"/>
      <c r="AY241" s="13"/>
      <c r="AZ241" s="13"/>
      <c r="BA241" s="13"/>
      <c r="BB241" s="13"/>
      <c r="BC241" s="13"/>
      <c r="BD241" s="13"/>
      <c r="BE241" s="13"/>
      <c r="BF241" s="13"/>
      <c r="BG241" s="13"/>
      <c r="BH241" s="13"/>
      <c r="BI241" s="13"/>
      <c r="BJ241" s="13"/>
      <c r="BK241" s="13"/>
      <c r="BL241" s="13"/>
      <c r="BM241" s="13"/>
      <c r="BN241" s="13"/>
      <c r="BO241" s="13"/>
      <c r="BP241" s="13"/>
      <c r="BQ241" s="13"/>
      <c r="BR241" s="13"/>
      <c r="BS241" s="13"/>
      <c r="BT241" s="13"/>
      <c r="BU241" s="13"/>
      <c r="BV241" s="13"/>
      <c r="BW241" s="13"/>
      <c r="BX241" s="13"/>
      <c r="BY241" s="13"/>
      <c r="BZ241" s="13"/>
      <c r="CA241" s="13"/>
      <c r="CB241" s="13"/>
      <c r="CC241" s="13"/>
      <c r="CD241" s="13"/>
      <c r="CE241" s="13"/>
      <c r="CF241" s="13"/>
      <c r="CG241" s="13"/>
      <c r="CH241" s="13"/>
      <c r="CI241" s="13"/>
      <c r="CJ241" s="13"/>
      <c r="CK241" s="13"/>
      <c r="CL241" s="13"/>
      <c r="CM241" s="13"/>
      <c r="CN241" s="13"/>
      <c r="CO241" s="13"/>
      <c r="CP241" s="13"/>
      <c r="CQ241" s="13"/>
      <c r="CR241" s="13"/>
      <c r="CS241" s="13"/>
      <c r="CT241" s="13"/>
      <c r="CU241" s="13"/>
      <c r="CV241" s="13"/>
      <c r="CW241" s="13"/>
      <c r="CX241" s="13"/>
      <c r="CY241" s="13"/>
      <c r="CZ241" s="13"/>
      <c r="DA241" s="13"/>
      <c r="DB241" s="13"/>
      <c r="DC241" s="13"/>
      <c r="DD241" s="13"/>
      <c r="DE241" s="13"/>
      <c r="DF241" s="13"/>
      <c r="DG241" s="13"/>
      <c r="DH241" s="13"/>
      <c r="DI241" s="13"/>
      <c r="DJ241" s="13"/>
      <c r="DK241" s="13"/>
      <c r="DL241" s="13"/>
      <c r="DM241" s="13"/>
      <c r="DN241" s="13"/>
      <c r="DO241" s="13"/>
      <c r="DP241" s="13"/>
      <c r="DQ241" s="13"/>
      <c r="DR241" s="13"/>
      <c r="DS241" s="13"/>
      <c r="DT241" s="13"/>
      <c r="DU241" s="13"/>
      <c r="DV241" s="13"/>
      <c r="DW241" s="13"/>
      <c r="DX241" s="13"/>
      <c r="DY241" s="13"/>
      <c r="DZ241" s="13"/>
      <c r="EA241" s="13"/>
      <c r="EB241" s="13"/>
      <c r="EC241" s="13"/>
      <c r="ED241" s="13"/>
      <c r="EE241" s="13"/>
      <c r="EF241" s="13"/>
      <c r="EG241" s="13"/>
      <c r="EH241" s="13"/>
      <c r="EI241" s="13"/>
      <c r="EJ241" s="13"/>
      <c r="EK241" s="13"/>
    </row>
    <row r="242" spans="1:141" ht="13.5">
      <c r="I242" s="104"/>
      <c r="J242" s="6"/>
      <c r="AC242" s="13"/>
      <c r="AD242" s="13"/>
      <c r="AE242" s="13"/>
      <c r="AF242" s="13"/>
      <c r="AG242" s="13"/>
      <c r="AH242" s="13"/>
      <c r="AI242" s="13"/>
      <c r="AJ242" s="13"/>
      <c r="AK242" s="13"/>
      <c r="AL242" s="13"/>
      <c r="AM242" s="13"/>
      <c r="AN242" s="13"/>
      <c r="AO242" s="13"/>
      <c r="AP242" s="13"/>
      <c r="AQ242" s="13"/>
      <c r="AR242" s="13"/>
      <c r="AS242" s="13"/>
      <c r="AT242" s="13"/>
      <c r="AU242" s="13"/>
      <c r="AV242" s="13"/>
      <c r="AW242" s="13"/>
      <c r="AX242" s="13"/>
      <c r="AY242" s="13"/>
      <c r="AZ242" s="13"/>
      <c r="BA242" s="13"/>
      <c r="BB242" s="13"/>
      <c r="BC242" s="13"/>
      <c r="BD242" s="13"/>
      <c r="BE242" s="13"/>
      <c r="BF242" s="13"/>
      <c r="BG242" s="13"/>
      <c r="BH242" s="13"/>
      <c r="BI242" s="13"/>
      <c r="BJ242" s="13"/>
      <c r="BK242" s="13"/>
      <c r="BL242" s="13"/>
      <c r="BM242" s="13"/>
      <c r="BN242" s="13"/>
      <c r="BO242" s="13"/>
      <c r="BP242" s="13"/>
      <c r="BQ242" s="13"/>
      <c r="BR242" s="13"/>
      <c r="BS242" s="13"/>
      <c r="BT242" s="13"/>
      <c r="BU242" s="13"/>
      <c r="BV242" s="13"/>
      <c r="BW242" s="13"/>
      <c r="BX242" s="13"/>
      <c r="BY242" s="13"/>
      <c r="BZ242" s="13"/>
      <c r="CA242" s="13"/>
      <c r="CB242" s="13"/>
      <c r="CC242" s="13"/>
      <c r="CD242" s="13"/>
      <c r="CE242" s="13"/>
      <c r="CF242" s="13"/>
      <c r="CG242" s="13"/>
      <c r="CH242" s="13"/>
      <c r="CI242" s="13"/>
      <c r="CJ242" s="13"/>
      <c r="CK242" s="13"/>
      <c r="CL242" s="13"/>
      <c r="CM242" s="13"/>
      <c r="CN242" s="13"/>
      <c r="CO242" s="13"/>
      <c r="CP242" s="13"/>
      <c r="CQ242" s="13"/>
      <c r="CR242" s="13"/>
      <c r="CS242" s="13"/>
      <c r="CT242" s="13"/>
      <c r="CU242" s="13"/>
      <c r="CV242" s="13"/>
      <c r="CW242" s="13"/>
      <c r="CX242" s="13"/>
      <c r="CY242" s="13"/>
      <c r="CZ242" s="13"/>
      <c r="DA242" s="13"/>
      <c r="DB242" s="13"/>
      <c r="DC242" s="13"/>
      <c r="DD242" s="13"/>
      <c r="DE242" s="13"/>
      <c r="DF242" s="13"/>
      <c r="DG242" s="13"/>
      <c r="DH242" s="13"/>
      <c r="DI242" s="13"/>
      <c r="DJ242" s="13"/>
      <c r="DK242" s="13"/>
      <c r="DL242" s="13"/>
      <c r="DM242" s="13"/>
      <c r="DN242" s="13"/>
      <c r="DO242" s="13"/>
      <c r="DP242" s="13"/>
      <c r="DQ242" s="13"/>
      <c r="DR242" s="13"/>
      <c r="DS242" s="13"/>
      <c r="DT242" s="13"/>
      <c r="DU242" s="13"/>
      <c r="DV242" s="13"/>
      <c r="DW242" s="13"/>
      <c r="DX242" s="13"/>
      <c r="DY242" s="13"/>
      <c r="DZ242" s="13"/>
      <c r="EA242" s="13"/>
      <c r="EB242" s="13"/>
      <c r="EC242" s="13"/>
      <c r="ED242" s="13"/>
      <c r="EE242" s="13"/>
      <c r="EF242" s="13"/>
      <c r="EG242" s="13"/>
      <c r="EH242" s="13"/>
      <c r="EI242" s="13"/>
      <c r="EJ242" s="13"/>
      <c r="EK242" s="13"/>
    </row>
    <row r="243" spans="1:141" ht="16.5">
      <c r="A243"/>
      <c r="B243"/>
      <c r="C243"/>
      <c r="D243"/>
      <c r="E243"/>
      <c r="F243"/>
      <c r="G243"/>
      <c r="H243"/>
      <c r="I243" s="104"/>
      <c r="J243" s="6"/>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c r="CM243" s="13"/>
      <c r="CN243" s="13"/>
      <c r="CO243" s="13"/>
      <c r="CP243" s="13"/>
      <c r="CQ243" s="13"/>
      <c r="CR243" s="13"/>
      <c r="CS243" s="13"/>
      <c r="CT243" s="13"/>
      <c r="CU243" s="13"/>
      <c r="CV243" s="13"/>
      <c r="CW243" s="13"/>
      <c r="CX243" s="13"/>
      <c r="CY243" s="13"/>
      <c r="CZ243" s="13"/>
      <c r="DA243" s="13"/>
      <c r="DB243" s="13"/>
      <c r="DC243" s="13"/>
      <c r="DD243" s="13"/>
      <c r="DE243" s="13"/>
      <c r="DF243" s="13"/>
      <c r="DG243" s="13"/>
      <c r="DH243" s="13"/>
      <c r="DI243" s="13"/>
      <c r="DJ243" s="13"/>
      <c r="DK243" s="13"/>
      <c r="DL243" s="13"/>
      <c r="DM243" s="13"/>
      <c r="DN243" s="13"/>
      <c r="DO243" s="13"/>
      <c r="DP243" s="13"/>
      <c r="DQ243" s="13"/>
      <c r="DR243" s="13"/>
      <c r="DS243" s="13"/>
      <c r="DT243" s="13"/>
      <c r="DU243" s="13"/>
      <c r="DV243" s="13"/>
      <c r="DW243" s="13"/>
      <c r="DX243" s="13"/>
      <c r="DY243" s="13"/>
      <c r="DZ243" s="13"/>
      <c r="EA243" s="13"/>
      <c r="EB243" s="13"/>
      <c r="EC243" s="13"/>
      <c r="ED243" s="13"/>
      <c r="EE243" s="13"/>
      <c r="EF243" s="13"/>
      <c r="EG243" s="13"/>
      <c r="EH243" s="13"/>
      <c r="EI243" s="13"/>
      <c r="EJ243" s="13"/>
      <c r="EK243" s="13"/>
    </row>
    <row r="244" spans="1:141" ht="16.5">
      <c r="A244"/>
      <c r="B244"/>
      <c r="C244"/>
      <c r="D244"/>
      <c r="E244"/>
      <c r="F244"/>
      <c r="G244"/>
      <c r="H244"/>
      <c r="I244" s="3"/>
      <c r="AC244" s="13"/>
      <c r="AD244" s="13"/>
      <c r="AE244" s="13"/>
      <c r="AF244" s="13"/>
      <c r="AG244" s="13"/>
      <c r="AH244" s="13"/>
      <c r="AI244" s="13"/>
      <c r="AJ244" s="13"/>
      <c r="AK244" s="13"/>
      <c r="AL244" s="13"/>
      <c r="AM244" s="13"/>
      <c r="AN244" s="13"/>
      <c r="AO244" s="13"/>
      <c r="AP244" s="13"/>
      <c r="AQ244" s="13"/>
      <c r="AR244" s="13"/>
      <c r="AS244" s="13"/>
      <c r="AT244" s="13"/>
      <c r="AU244" s="13"/>
      <c r="AV244" s="13"/>
      <c r="AW244" s="13"/>
      <c r="AX244" s="13"/>
      <c r="AY244" s="13"/>
      <c r="AZ244" s="13"/>
      <c r="BA244" s="13"/>
      <c r="BB244" s="13"/>
      <c r="BC244" s="13"/>
      <c r="BD244" s="13"/>
      <c r="BE244" s="13"/>
      <c r="BF244" s="13"/>
      <c r="BG244" s="13"/>
      <c r="BH244" s="13"/>
      <c r="BI244" s="13"/>
      <c r="BJ244" s="13"/>
      <c r="BK244" s="13"/>
      <c r="BL244" s="13"/>
      <c r="BM244" s="13"/>
      <c r="BN244" s="13"/>
      <c r="BO244" s="13"/>
      <c r="BP244" s="13"/>
      <c r="BQ244" s="13"/>
      <c r="BR244" s="13"/>
      <c r="BS244" s="13"/>
      <c r="BT244" s="13"/>
      <c r="BU244" s="13"/>
      <c r="BV244" s="13"/>
      <c r="BW244" s="13"/>
      <c r="BX244" s="13"/>
      <c r="BY244" s="13"/>
      <c r="BZ244" s="13"/>
      <c r="CA244" s="13"/>
      <c r="CB244" s="13"/>
      <c r="CC244" s="13"/>
      <c r="CD244" s="13"/>
      <c r="CE244" s="13"/>
      <c r="CF244" s="13"/>
      <c r="CG244" s="13"/>
      <c r="CH244" s="13"/>
      <c r="CI244" s="13"/>
      <c r="CJ244" s="13"/>
      <c r="CK244" s="13"/>
      <c r="CL244" s="13"/>
      <c r="CM244" s="13"/>
      <c r="CN244" s="13"/>
      <c r="CO244" s="13"/>
      <c r="CP244" s="13"/>
      <c r="CQ244" s="13"/>
      <c r="CR244" s="13"/>
      <c r="CS244" s="13"/>
      <c r="CT244" s="13"/>
      <c r="CU244" s="13"/>
      <c r="CV244" s="13"/>
      <c r="CW244" s="13"/>
      <c r="CX244" s="13"/>
      <c r="CY244" s="13"/>
      <c r="CZ244" s="13"/>
      <c r="DA244" s="13"/>
      <c r="DB244" s="13"/>
      <c r="DC244" s="13"/>
      <c r="DD244" s="13"/>
      <c r="DE244" s="13"/>
      <c r="DF244" s="13"/>
      <c r="DG244" s="13"/>
      <c r="DH244" s="13"/>
      <c r="DI244" s="13"/>
      <c r="DJ244" s="13"/>
      <c r="DK244" s="13"/>
      <c r="DL244" s="13"/>
      <c r="DM244" s="13"/>
      <c r="DN244" s="13"/>
      <c r="DO244" s="13"/>
      <c r="DP244" s="13"/>
      <c r="DQ244" s="13"/>
      <c r="DR244" s="13"/>
      <c r="DS244" s="13"/>
      <c r="DT244" s="13"/>
      <c r="DU244" s="13"/>
      <c r="DV244" s="13"/>
      <c r="DW244" s="13"/>
      <c r="DX244" s="13"/>
      <c r="DY244" s="13"/>
      <c r="DZ244" s="13"/>
      <c r="EA244" s="13"/>
      <c r="EB244" s="13"/>
      <c r="EC244" s="13"/>
      <c r="ED244" s="13"/>
      <c r="EE244" s="13"/>
      <c r="EF244" s="13"/>
      <c r="EG244" s="13"/>
      <c r="EH244" s="13"/>
      <c r="EI244" s="13"/>
      <c r="EJ244" s="13"/>
      <c r="EK244" s="13"/>
    </row>
    <row r="245" spans="1:141" ht="13.5">
      <c r="I245" s="104"/>
      <c r="J245" s="6"/>
      <c r="AC245" s="13"/>
      <c r="AD245" s="13"/>
      <c r="AE245" s="13"/>
      <c r="AF245" s="13"/>
      <c r="AG245" s="13"/>
      <c r="AH245" s="13"/>
      <c r="AI245" s="13"/>
      <c r="AJ245" s="13"/>
      <c r="AK245" s="13"/>
      <c r="AL245" s="13"/>
      <c r="AM245" s="13"/>
      <c r="AN245" s="13"/>
      <c r="AO245" s="13"/>
      <c r="AP245" s="13"/>
      <c r="AQ245" s="13"/>
      <c r="AR245" s="13"/>
      <c r="AS245" s="13"/>
      <c r="AT245" s="13"/>
      <c r="AU245" s="13"/>
      <c r="AV245" s="13"/>
      <c r="AW245" s="13"/>
      <c r="AX245" s="13"/>
      <c r="AY245" s="13"/>
      <c r="AZ245" s="13"/>
      <c r="BA245" s="13"/>
      <c r="BB245" s="13"/>
      <c r="BC245" s="13"/>
      <c r="BD245" s="13"/>
      <c r="BE245" s="13"/>
      <c r="BF245" s="13"/>
      <c r="BG245" s="13"/>
      <c r="BH245" s="13"/>
      <c r="BI245" s="13"/>
      <c r="BJ245" s="13"/>
      <c r="BK245" s="13"/>
      <c r="BL245" s="13"/>
      <c r="BM245" s="13"/>
      <c r="BN245" s="13"/>
      <c r="BO245" s="13"/>
      <c r="BP245" s="13"/>
      <c r="BQ245" s="13"/>
      <c r="BR245" s="13"/>
      <c r="BS245" s="13"/>
      <c r="BT245" s="13"/>
      <c r="BU245" s="13"/>
      <c r="BV245" s="13"/>
      <c r="BW245" s="13"/>
      <c r="BX245" s="13"/>
      <c r="BY245" s="13"/>
      <c r="BZ245" s="13"/>
      <c r="CA245" s="13"/>
      <c r="CB245" s="13"/>
      <c r="CC245" s="13"/>
      <c r="CD245" s="13"/>
      <c r="CE245" s="13"/>
      <c r="CF245" s="13"/>
      <c r="CG245" s="13"/>
      <c r="CH245" s="13"/>
      <c r="CI245" s="13"/>
      <c r="CJ245" s="13"/>
      <c r="CK245" s="13"/>
      <c r="CL245" s="13"/>
      <c r="CM245" s="13"/>
      <c r="CN245" s="13"/>
      <c r="CO245" s="13"/>
      <c r="CP245" s="13"/>
      <c r="CQ245" s="13"/>
      <c r="CR245" s="13"/>
      <c r="CS245" s="13"/>
      <c r="CT245" s="13"/>
      <c r="CU245" s="13"/>
      <c r="CV245" s="13"/>
      <c r="CW245" s="13"/>
      <c r="CX245" s="13"/>
      <c r="CY245" s="13"/>
      <c r="CZ245" s="13"/>
      <c r="DA245" s="13"/>
      <c r="DB245" s="13"/>
      <c r="DC245" s="13"/>
      <c r="DD245" s="13"/>
      <c r="DE245" s="13"/>
      <c r="DF245" s="13"/>
      <c r="DG245" s="13"/>
      <c r="DH245" s="13"/>
      <c r="DI245" s="13"/>
      <c r="DJ245" s="13"/>
      <c r="DK245" s="13"/>
      <c r="DL245" s="13"/>
      <c r="DM245" s="13"/>
      <c r="DN245" s="13"/>
      <c r="DO245" s="13"/>
      <c r="DP245" s="13"/>
      <c r="DQ245" s="13"/>
      <c r="DR245" s="13"/>
      <c r="DS245" s="13"/>
      <c r="DT245" s="13"/>
      <c r="DU245" s="13"/>
      <c r="DV245" s="13"/>
      <c r="DW245" s="13"/>
      <c r="DX245" s="13"/>
      <c r="DY245" s="13"/>
      <c r="DZ245" s="13"/>
      <c r="EA245" s="13"/>
      <c r="EB245" s="13"/>
      <c r="EC245" s="13"/>
      <c r="ED245" s="13"/>
      <c r="EE245" s="13"/>
      <c r="EF245" s="13"/>
      <c r="EG245" s="13"/>
      <c r="EH245" s="13"/>
      <c r="EI245" s="13"/>
      <c r="EJ245" s="13"/>
      <c r="EK245" s="13"/>
    </row>
    <row r="246" spans="1:141" ht="13.5">
      <c r="I246" s="104"/>
      <c r="AC246" s="13"/>
      <c r="AD246" s="13"/>
      <c r="AE246" s="13"/>
      <c r="AF246" s="13"/>
      <c r="AG246" s="13"/>
      <c r="AH246" s="13"/>
      <c r="AI246" s="13"/>
      <c r="AJ246" s="13"/>
      <c r="AK246" s="13"/>
      <c r="AL246" s="13"/>
      <c r="AM246" s="13"/>
      <c r="AN246" s="13"/>
      <c r="AO246" s="13"/>
      <c r="AP246" s="13"/>
      <c r="AQ246" s="13"/>
      <c r="AR246" s="13"/>
      <c r="AS246" s="13"/>
      <c r="AT246" s="13"/>
      <c r="AU246" s="13"/>
      <c r="AV246" s="13"/>
      <c r="AW246" s="13"/>
      <c r="AX246" s="13"/>
      <c r="AY246" s="13"/>
      <c r="AZ246" s="13"/>
      <c r="BA246" s="13"/>
      <c r="BB246" s="13"/>
      <c r="BC246" s="13"/>
      <c r="BD246" s="13"/>
      <c r="BE246" s="13"/>
      <c r="BF246" s="13"/>
      <c r="BG246" s="13"/>
      <c r="BH246" s="13"/>
      <c r="BI246" s="13"/>
      <c r="BJ246" s="13"/>
      <c r="BK246" s="13"/>
      <c r="BL246" s="13"/>
      <c r="BM246" s="13"/>
      <c r="BN246" s="13"/>
      <c r="BO246" s="13"/>
      <c r="BP246" s="13"/>
      <c r="BQ246" s="13"/>
      <c r="BR246" s="13"/>
      <c r="BS246" s="13"/>
      <c r="BT246" s="13"/>
      <c r="BU246" s="13"/>
      <c r="BV246" s="13"/>
      <c r="BW246" s="13"/>
      <c r="BX246" s="13"/>
      <c r="BY246" s="13"/>
      <c r="BZ246" s="13"/>
      <c r="CA246" s="13"/>
      <c r="CB246" s="13"/>
      <c r="CC246" s="13"/>
      <c r="CD246" s="13"/>
      <c r="CE246" s="13"/>
      <c r="CF246" s="13"/>
      <c r="CG246" s="13"/>
      <c r="CH246" s="13"/>
      <c r="CI246" s="13"/>
      <c r="CJ246" s="13"/>
      <c r="CK246" s="13"/>
      <c r="CL246" s="13"/>
      <c r="CM246" s="13"/>
      <c r="CN246" s="13"/>
      <c r="CO246" s="13"/>
      <c r="CP246" s="13"/>
      <c r="CQ246" s="13"/>
      <c r="CR246" s="13"/>
      <c r="CS246" s="13"/>
      <c r="CT246" s="13"/>
      <c r="CU246" s="13"/>
      <c r="CV246" s="13"/>
      <c r="CW246" s="13"/>
      <c r="CX246" s="13"/>
      <c r="CY246" s="13"/>
      <c r="CZ246" s="13"/>
      <c r="DA246" s="13"/>
      <c r="DB246" s="13"/>
      <c r="DC246" s="13"/>
      <c r="DD246" s="13"/>
      <c r="DE246" s="13"/>
      <c r="DF246" s="13"/>
      <c r="DG246" s="13"/>
      <c r="DH246" s="13"/>
      <c r="DI246" s="13"/>
      <c r="DJ246" s="13"/>
      <c r="DK246" s="13"/>
      <c r="DL246" s="13"/>
      <c r="DM246" s="13"/>
      <c r="DN246" s="13"/>
      <c r="DO246" s="13"/>
      <c r="DP246" s="13"/>
      <c r="DQ246" s="13"/>
      <c r="DR246" s="13"/>
      <c r="DS246" s="13"/>
      <c r="DT246" s="13"/>
      <c r="DU246" s="13"/>
      <c r="DV246" s="13"/>
      <c r="DW246" s="13"/>
      <c r="DX246" s="13"/>
      <c r="DY246" s="13"/>
      <c r="DZ246" s="13"/>
      <c r="EA246" s="13"/>
      <c r="EB246" s="13"/>
      <c r="EC246" s="13"/>
      <c r="ED246" s="13"/>
      <c r="EE246" s="13"/>
      <c r="EF246" s="13"/>
      <c r="EG246" s="13"/>
      <c r="EH246" s="13"/>
      <c r="EI246" s="13"/>
      <c r="EJ246" s="13"/>
      <c r="EK246" s="13"/>
    </row>
    <row r="247" spans="1:141" ht="13.5">
      <c r="I247" s="104"/>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c r="CM247" s="13"/>
      <c r="CN247" s="13"/>
      <c r="CO247" s="13"/>
      <c r="CP247" s="13"/>
      <c r="CQ247" s="13"/>
      <c r="CR247" s="13"/>
      <c r="CS247" s="13"/>
      <c r="CT247" s="13"/>
      <c r="CU247" s="13"/>
      <c r="CV247" s="13"/>
      <c r="CW247" s="13"/>
      <c r="CX247" s="13"/>
      <c r="CY247" s="13"/>
      <c r="CZ247" s="13"/>
      <c r="DA247" s="13"/>
      <c r="DB247" s="13"/>
      <c r="DC247" s="13"/>
      <c r="DD247" s="13"/>
      <c r="DE247" s="13"/>
      <c r="DF247" s="13"/>
      <c r="DG247" s="13"/>
      <c r="DH247" s="13"/>
      <c r="DI247" s="13"/>
      <c r="DJ247" s="13"/>
      <c r="DK247" s="13"/>
      <c r="DL247" s="13"/>
      <c r="DM247" s="13"/>
      <c r="DN247" s="13"/>
      <c r="DO247" s="13"/>
      <c r="DP247" s="13"/>
      <c r="DQ247" s="13"/>
      <c r="DR247" s="13"/>
      <c r="DS247" s="13"/>
      <c r="DT247" s="13"/>
      <c r="DU247" s="13"/>
      <c r="DV247" s="13"/>
      <c r="DW247" s="13"/>
      <c r="DX247" s="13"/>
      <c r="DY247" s="13"/>
      <c r="DZ247" s="13"/>
      <c r="EA247" s="13"/>
      <c r="EB247" s="13"/>
      <c r="EC247" s="13"/>
      <c r="ED247" s="13"/>
      <c r="EE247" s="13"/>
      <c r="EF247" s="13"/>
      <c r="EG247" s="13"/>
      <c r="EH247" s="13"/>
      <c r="EI247" s="13"/>
      <c r="EJ247" s="13"/>
      <c r="EK247" s="13"/>
    </row>
    <row r="248" spans="1:141" ht="13.5">
      <c r="I248" s="104"/>
      <c r="AC248" s="13"/>
      <c r="AD248" s="13"/>
      <c r="AE248" s="13"/>
      <c r="AF248" s="13"/>
      <c r="AG248" s="13"/>
      <c r="AH248" s="13"/>
      <c r="AI248" s="13"/>
      <c r="AJ248" s="13"/>
      <c r="AK248" s="13"/>
      <c r="AL248" s="13"/>
      <c r="AM248" s="13"/>
      <c r="AN248" s="13"/>
      <c r="AO248" s="13"/>
      <c r="AP248" s="13"/>
      <c r="AQ248" s="13"/>
      <c r="AR248" s="13"/>
      <c r="AS248" s="13"/>
      <c r="AT248" s="13"/>
      <c r="AU248" s="13"/>
      <c r="AV248" s="13"/>
      <c r="AW248" s="13"/>
      <c r="AX248" s="13"/>
      <c r="AY248" s="13"/>
      <c r="AZ248" s="13"/>
      <c r="BA248" s="13"/>
      <c r="BB248" s="13"/>
      <c r="BC248" s="13"/>
      <c r="BD248" s="13"/>
      <c r="BE248" s="13"/>
      <c r="BF248" s="13"/>
      <c r="BG248" s="13"/>
      <c r="BH248" s="13"/>
      <c r="BI248" s="13"/>
      <c r="BJ248" s="13"/>
      <c r="BK248" s="13"/>
      <c r="BL248" s="13"/>
      <c r="BM248" s="13"/>
      <c r="BN248" s="13"/>
      <c r="BO248" s="13"/>
      <c r="BP248" s="13"/>
      <c r="BQ248" s="13"/>
      <c r="BR248" s="13"/>
      <c r="BS248" s="13"/>
      <c r="BT248" s="13"/>
      <c r="BU248" s="13"/>
      <c r="BV248" s="13"/>
      <c r="BW248" s="13"/>
      <c r="BX248" s="13"/>
      <c r="BY248" s="13"/>
      <c r="BZ248" s="13"/>
      <c r="CA248" s="13"/>
      <c r="CB248" s="13"/>
      <c r="CC248" s="13"/>
      <c r="CD248" s="13"/>
      <c r="CE248" s="13"/>
      <c r="CF248" s="13"/>
      <c r="CG248" s="13"/>
      <c r="CH248" s="13"/>
      <c r="CI248" s="13"/>
      <c r="CJ248" s="13"/>
      <c r="CK248" s="13"/>
      <c r="CL248" s="13"/>
      <c r="CM248" s="13"/>
      <c r="CN248" s="13"/>
      <c r="CO248" s="13"/>
      <c r="CP248" s="13"/>
      <c r="CQ248" s="13"/>
      <c r="CR248" s="13"/>
      <c r="CS248" s="13"/>
      <c r="CT248" s="13"/>
      <c r="CU248" s="13"/>
      <c r="CV248" s="13"/>
      <c r="CW248" s="13"/>
      <c r="CX248" s="13"/>
      <c r="CY248" s="13"/>
      <c r="CZ248" s="13"/>
      <c r="DA248" s="13"/>
      <c r="DB248" s="13"/>
      <c r="DC248" s="13"/>
      <c r="DD248" s="13"/>
      <c r="DE248" s="13"/>
      <c r="DF248" s="13"/>
      <c r="DG248" s="13"/>
      <c r="DH248" s="13"/>
      <c r="DI248" s="13"/>
      <c r="DJ248" s="13"/>
      <c r="DK248" s="13"/>
      <c r="DL248" s="13"/>
      <c r="DM248" s="13"/>
      <c r="DN248" s="13"/>
      <c r="DO248" s="13"/>
      <c r="DP248" s="13"/>
      <c r="DQ248" s="13"/>
      <c r="DR248" s="13"/>
      <c r="DS248" s="13"/>
      <c r="DT248" s="13"/>
      <c r="DU248" s="13"/>
      <c r="DV248" s="13"/>
      <c r="DW248" s="13"/>
      <c r="DX248" s="13"/>
      <c r="DY248" s="13"/>
      <c r="DZ248" s="13"/>
      <c r="EA248" s="13"/>
      <c r="EB248" s="13"/>
      <c r="EC248" s="13"/>
      <c r="ED248" s="13"/>
      <c r="EE248" s="13"/>
      <c r="EF248" s="13"/>
      <c r="EG248" s="13"/>
      <c r="EH248" s="13"/>
      <c r="EI248" s="13"/>
      <c r="EJ248" s="13"/>
      <c r="EK248" s="13"/>
    </row>
    <row r="249" spans="1:141" ht="13.5">
      <c r="I249" s="113"/>
      <c r="AC249" s="13"/>
      <c r="AD249" s="13"/>
      <c r="AE249" s="13"/>
      <c r="AF249" s="13"/>
      <c r="AG249" s="13"/>
      <c r="AH249" s="13"/>
      <c r="AI249" s="13"/>
      <c r="AJ249" s="13"/>
      <c r="AK249" s="13"/>
      <c r="AL249" s="13"/>
      <c r="AM249" s="13"/>
      <c r="AN249" s="13"/>
      <c r="AO249" s="13"/>
      <c r="AP249" s="13"/>
      <c r="AQ249" s="13"/>
      <c r="AR249" s="13"/>
      <c r="AS249" s="13"/>
      <c r="AT249" s="13"/>
      <c r="AU249" s="13"/>
      <c r="AV249" s="13"/>
      <c r="AW249" s="13"/>
      <c r="AX249" s="13"/>
      <c r="AY249" s="13"/>
      <c r="AZ249" s="13"/>
      <c r="BA249" s="13"/>
      <c r="BB249" s="13"/>
      <c r="BC249" s="13"/>
      <c r="BD249" s="13"/>
      <c r="BE249" s="13"/>
      <c r="BF249" s="13"/>
      <c r="BG249" s="13"/>
      <c r="BH249" s="13"/>
      <c r="BI249" s="13"/>
      <c r="BJ249" s="13"/>
      <c r="BK249" s="13"/>
      <c r="BL249" s="13"/>
      <c r="BM249" s="13"/>
      <c r="BN249" s="13"/>
      <c r="BO249" s="13"/>
      <c r="BP249" s="13"/>
      <c r="BQ249" s="13"/>
      <c r="BR249" s="13"/>
      <c r="BS249" s="13"/>
      <c r="BT249" s="13"/>
      <c r="BU249" s="13"/>
      <c r="BV249" s="13"/>
      <c r="BW249" s="13"/>
      <c r="BX249" s="13"/>
      <c r="BY249" s="13"/>
      <c r="BZ249" s="13"/>
      <c r="CA249" s="13"/>
      <c r="CB249" s="13"/>
      <c r="CC249" s="13"/>
      <c r="CD249" s="13"/>
      <c r="CE249" s="13"/>
      <c r="CF249" s="13"/>
      <c r="CG249" s="13"/>
      <c r="CH249" s="13"/>
      <c r="CI249" s="13"/>
      <c r="CJ249" s="13"/>
      <c r="CK249" s="13"/>
      <c r="CL249" s="13"/>
      <c r="CM249" s="13"/>
      <c r="CN249" s="13"/>
      <c r="CO249" s="13"/>
      <c r="CP249" s="13"/>
      <c r="CQ249" s="13"/>
      <c r="CR249" s="13"/>
      <c r="CS249" s="13"/>
      <c r="CT249" s="13"/>
      <c r="CU249" s="13"/>
      <c r="CV249" s="13"/>
      <c r="CW249" s="13"/>
      <c r="CX249" s="13"/>
      <c r="CY249" s="13"/>
      <c r="CZ249" s="13"/>
      <c r="DA249" s="13"/>
      <c r="DB249" s="13"/>
      <c r="DC249" s="13"/>
      <c r="DD249" s="13"/>
      <c r="DE249" s="13"/>
      <c r="DF249" s="13"/>
      <c r="DG249" s="13"/>
      <c r="DH249" s="13"/>
      <c r="DI249" s="13"/>
      <c r="DJ249" s="13"/>
      <c r="DK249" s="13"/>
      <c r="DL249" s="13"/>
      <c r="DM249" s="13"/>
      <c r="DN249" s="13"/>
      <c r="DO249" s="13"/>
      <c r="DP249" s="13"/>
      <c r="DQ249" s="13"/>
      <c r="DR249" s="13"/>
      <c r="DS249" s="13"/>
      <c r="DT249" s="13"/>
      <c r="DU249" s="13"/>
      <c r="DV249" s="13"/>
      <c r="DW249" s="13"/>
      <c r="DX249" s="13"/>
      <c r="DY249" s="13"/>
      <c r="DZ249" s="13"/>
      <c r="EA249" s="13"/>
      <c r="EB249" s="13"/>
      <c r="EC249" s="13"/>
      <c r="ED249" s="13"/>
      <c r="EE249" s="13"/>
      <c r="EF249" s="13"/>
      <c r="EG249" s="13"/>
      <c r="EH249" s="13"/>
      <c r="EI249" s="13"/>
      <c r="EJ249" s="13"/>
      <c r="EK249" s="13"/>
    </row>
    <row r="250" spans="1:141" ht="13.5">
      <c r="I250" s="113"/>
      <c r="J250" s="6"/>
      <c r="AC250" s="13"/>
      <c r="AD250" s="13"/>
      <c r="AE250" s="13"/>
      <c r="AF250" s="13"/>
      <c r="AG250" s="13"/>
      <c r="AH250" s="13"/>
      <c r="AI250" s="13"/>
      <c r="AJ250" s="13"/>
      <c r="AK250" s="13"/>
      <c r="AL250" s="13"/>
      <c r="AM250" s="13"/>
      <c r="AN250" s="13"/>
      <c r="AO250" s="13"/>
      <c r="AP250" s="13"/>
      <c r="AQ250" s="13"/>
      <c r="AR250" s="13"/>
      <c r="AS250" s="13"/>
      <c r="AT250" s="13"/>
      <c r="AU250" s="13"/>
      <c r="AV250" s="13"/>
      <c r="AW250" s="13"/>
      <c r="AX250" s="13"/>
      <c r="AY250" s="13"/>
      <c r="AZ250" s="13"/>
      <c r="BA250" s="13"/>
      <c r="BB250" s="13"/>
      <c r="BC250" s="13"/>
      <c r="BD250" s="13"/>
      <c r="BE250" s="13"/>
      <c r="BF250" s="13"/>
      <c r="BG250" s="13"/>
      <c r="BH250" s="13"/>
      <c r="BI250" s="13"/>
      <c r="BJ250" s="13"/>
      <c r="BK250" s="13"/>
      <c r="BL250" s="13"/>
      <c r="BM250" s="13"/>
      <c r="BN250" s="13"/>
      <c r="BO250" s="13"/>
      <c r="BP250" s="13"/>
      <c r="BQ250" s="13"/>
      <c r="BR250" s="13"/>
      <c r="BS250" s="13"/>
      <c r="BT250" s="13"/>
      <c r="BU250" s="13"/>
      <c r="BV250" s="13"/>
      <c r="BW250" s="13"/>
      <c r="BX250" s="13"/>
      <c r="BY250" s="13"/>
      <c r="BZ250" s="13"/>
      <c r="CA250" s="13"/>
      <c r="CB250" s="13"/>
      <c r="CC250" s="13"/>
      <c r="CD250" s="13"/>
      <c r="CE250" s="13"/>
      <c r="CF250" s="13"/>
      <c r="CG250" s="13"/>
      <c r="CH250" s="13"/>
      <c r="CI250" s="13"/>
      <c r="CJ250" s="13"/>
      <c r="CK250" s="13"/>
      <c r="CL250" s="13"/>
      <c r="CM250" s="13"/>
      <c r="CN250" s="13"/>
      <c r="CO250" s="13"/>
      <c r="CP250" s="13"/>
      <c r="CQ250" s="13"/>
      <c r="CR250" s="13"/>
      <c r="CS250" s="13"/>
      <c r="CT250" s="13"/>
      <c r="CU250" s="13"/>
      <c r="CV250" s="13"/>
      <c r="CW250" s="13"/>
      <c r="CX250" s="13"/>
      <c r="CY250" s="13"/>
      <c r="CZ250" s="13"/>
      <c r="DA250" s="13"/>
      <c r="DB250" s="13"/>
      <c r="DC250" s="13"/>
      <c r="DD250" s="13"/>
      <c r="DE250" s="13"/>
      <c r="DF250" s="13"/>
      <c r="DG250" s="13"/>
      <c r="DH250" s="13"/>
      <c r="DI250" s="13"/>
      <c r="DJ250" s="13"/>
      <c r="DK250" s="13"/>
      <c r="DL250" s="13"/>
      <c r="DM250" s="13"/>
      <c r="DN250" s="13"/>
      <c r="DO250" s="13"/>
      <c r="DP250" s="13"/>
      <c r="DQ250" s="13"/>
      <c r="DR250" s="13"/>
      <c r="DS250" s="13"/>
      <c r="DT250" s="13"/>
      <c r="DU250" s="13"/>
      <c r="DV250" s="13"/>
      <c r="DW250" s="13"/>
      <c r="DX250" s="13"/>
      <c r="DY250" s="13"/>
      <c r="DZ250" s="13"/>
      <c r="EA250" s="13"/>
      <c r="EB250" s="13"/>
      <c r="EC250" s="13"/>
      <c r="ED250" s="13"/>
      <c r="EE250" s="13"/>
      <c r="EF250" s="13"/>
      <c r="EG250" s="13"/>
      <c r="EH250" s="13"/>
      <c r="EI250" s="13"/>
      <c r="EJ250" s="13"/>
      <c r="EK250" s="13"/>
    </row>
    <row r="251" spans="1:141" ht="13.5">
      <c r="I251" s="113"/>
      <c r="J251" s="6"/>
      <c r="AC251" s="13"/>
      <c r="AD251" s="13"/>
      <c r="AE251" s="13"/>
      <c r="AF251" s="13"/>
      <c r="AG251" s="13"/>
      <c r="AH251" s="13"/>
      <c r="AI251" s="13"/>
      <c r="AJ251" s="13"/>
      <c r="AK251" s="13"/>
      <c r="AL251" s="13"/>
      <c r="AM251" s="13"/>
      <c r="AN251" s="13"/>
      <c r="AO251" s="13"/>
      <c r="AP251" s="13"/>
      <c r="AQ251" s="13"/>
      <c r="AR251" s="13"/>
      <c r="AS251" s="13"/>
      <c r="AT251" s="13"/>
      <c r="AU251" s="13"/>
      <c r="AV251" s="13"/>
      <c r="AW251" s="13"/>
      <c r="AX251" s="13"/>
      <c r="AY251" s="13"/>
      <c r="AZ251" s="13"/>
      <c r="BA251" s="13"/>
      <c r="BB251" s="13"/>
      <c r="BC251" s="13"/>
      <c r="BD251" s="13"/>
      <c r="BE251" s="13"/>
      <c r="BF251" s="13"/>
      <c r="BG251" s="13"/>
      <c r="BH251" s="13"/>
      <c r="BI251" s="13"/>
      <c r="BJ251" s="13"/>
      <c r="BK251" s="13"/>
      <c r="BL251" s="13"/>
      <c r="BM251" s="13"/>
      <c r="BN251" s="13"/>
      <c r="BO251" s="13"/>
      <c r="BP251" s="13"/>
      <c r="BQ251" s="13"/>
      <c r="BR251" s="13"/>
      <c r="BS251" s="13"/>
      <c r="BT251" s="13"/>
      <c r="BU251" s="13"/>
      <c r="BV251" s="13"/>
      <c r="BW251" s="13"/>
      <c r="BX251" s="13"/>
      <c r="BY251" s="13"/>
      <c r="BZ251" s="13"/>
      <c r="CA251" s="13"/>
      <c r="CB251" s="13"/>
      <c r="CC251" s="13"/>
      <c r="CD251" s="13"/>
      <c r="CE251" s="13"/>
      <c r="CF251" s="13"/>
      <c r="CG251" s="13"/>
      <c r="CH251" s="13"/>
      <c r="CI251" s="13"/>
      <c r="CJ251" s="13"/>
      <c r="CK251" s="13"/>
      <c r="CL251" s="13"/>
      <c r="CM251" s="13"/>
      <c r="CN251" s="13"/>
      <c r="CO251" s="13"/>
      <c r="CP251" s="13"/>
      <c r="CQ251" s="13"/>
      <c r="CR251" s="13"/>
      <c r="CS251" s="13"/>
      <c r="CT251" s="13"/>
      <c r="CU251" s="13"/>
      <c r="CV251" s="13"/>
      <c r="CW251" s="13"/>
      <c r="CX251" s="13"/>
      <c r="CY251" s="13"/>
      <c r="CZ251" s="13"/>
      <c r="DA251" s="13"/>
      <c r="DB251" s="13"/>
      <c r="DC251" s="13"/>
      <c r="DD251" s="13"/>
      <c r="DE251" s="13"/>
      <c r="DF251" s="13"/>
      <c r="DG251" s="13"/>
      <c r="DH251" s="13"/>
      <c r="DI251" s="13"/>
      <c r="DJ251" s="13"/>
      <c r="DK251" s="13"/>
      <c r="DL251" s="13"/>
      <c r="DM251" s="13"/>
      <c r="DN251" s="13"/>
      <c r="DO251" s="13"/>
      <c r="DP251" s="13"/>
      <c r="DQ251" s="13"/>
      <c r="DR251" s="13"/>
      <c r="DS251" s="13"/>
      <c r="DT251" s="13"/>
      <c r="DU251" s="13"/>
      <c r="DV251" s="13"/>
      <c r="DW251" s="13"/>
      <c r="DX251" s="13"/>
      <c r="DY251" s="13"/>
      <c r="DZ251" s="13"/>
      <c r="EA251" s="13"/>
      <c r="EB251" s="13"/>
      <c r="EC251" s="13"/>
      <c r="ED251" s="13"/>
      <c r="EE251" s="13"/>
      <c r="EF251" s="13"/>
      <c r="EG251" s="13"/>
      <c r="EH251" s="13"/>
      <c r="EI251" s="13"/>
      <c r="EJ251" s="13"/>
      <c r="EK251" s="13"/>
    </row>
    <row r="252" spans="1:141" ht="13.5">
      <c r="I252" s="113"/>
      <c r="J252" s="6"/>
      <c r="AC252" s="13"/>
      <c r="AD252" s="13"/>
      <c r="AE252" s="13"/>
      <c r="AF252" s="13"/>
      <c r="AG252" s="13"/>
      <c r="AH252" s="13"/>
      <c r="AI252" s="13"/>
      <c r="AJ252" s="13"/>
      <c r="AK252" s="13"/>
      <c r="AL252" s="13"/>
      <c r="AM252" s="13"/>
      <c r="AN252" s="13"/>
      <c r="AO252" s="13"/>
      <c r="AP252" s="13"/>
      <c r="AQ252" s="13"/>
      <c r="AR252" s="13"/>
      <c r="AS252" s="13"/>
      <c r="AT252" s="13"/>
      <c r="AU252" s="13"/>
      <c r="AV252" s="13"/>
      <c r="AW252" s="13"/>
      <c r="AX252" s="13"/>
      <c r="AY252" s="13"/>
      <c r="AZ252" s="13"/>
      <c r="BA252" s="13"/>
      <c r="BB252" s="13"/>
      <c r="BC252" s="13"/>
      <c r="BD252" s="13"/>
      <c r="BE252" s="13"/>
      <c r="BF252" s="13"/>
      <c r="BG252" s="13"/>
      <c r="BH252" s="13"/>
      <c r="BI252" s="13"/>
      <c r="BJ252" s="13"/>
      <c r="BK252" s="13"/>
      <c r="BL252" s="13"/>
      <c r="BM252" s="13"/>
      <c r="BN252" s="13"/>
      <c r="BO252" s="13"/>
      <c r="BP252" s="13"/>
      <c r="BQ252" s="13"/>
      <c r="BR252" s="13"/>
      <c r="BS252" s="13"/>
      <c r="BT252" s="13"/>
      <c r="BU252" s="13"/>
      <c r="BV252" s="13"/>
      <c r="BW252" s="13"/>
      <c r="BX252" s="13"/>
      <c r="BY252" s="13"/>
      <c r="BZ252" s="13"/>
      <c r="CA252" s="13"/>
      <c r="CB252" s="13"/>
      <c r="CC252" s="13"/>
      <c r="CD252" s="13"/>
      <c r="CE252" s="13"/>
      <c r="CF252" s="13"/>
      <c r="CG252" s="13"/>
      <c r="CH252" s="13"/>
      <c r="CI252" s="13"/>
      <c r="CJ252" s="13"/>
      <c r="CK252" s="13"/>
      <c r="CL252" s="13"/>
      <c r="CM252" s="13"/>
      <c r="CN252" s="13"/>
      <c r="CO252" s="13"/>
      <c r="CP252" s="13"/>
      <c r="CQ252" s="13"/>
      <c r="CR252" s="13"/>
      <c r="CS252" s="13"/>
      <c r="CT252" s="13"/>
      <c r="CU252" s="13"/>
      <c r="CV252" s="13"/>
      <c r="CW252" s="13"/>
      <c r="CX252" s="13"/>
      <c r="CY252" s="13"/>
      <c r="CZ252" s="13"/>
      <c r="DA252" s="13"/>
      <c r="DB252" s="13"/>
      <c r="DC252" s="13"/>
      <c r="DD252" s="13"/>
      <c r="DE252" s="13"/>
      <c r="DF252" s="13"/>
      <c r="DG252" s="13"/>
      <c r="DH252" s="13"/>
      <c r="DI252" s="13"/>
      <c r="DJ252" s="13"/>
      <c r="DK252" s="13"/>
      <c r="DL252" s="13"/>
      <c r="DM252" s="13"/>
      <c r="DN252" s="13"/>
      <c r="DO252" s="13"/>
      <c r="DP252" s="13"/>
      <c r="DQ252" s="13"/>
      <c r="DR252" s="13"/>
      <c r="DS252" s="13"/>
      <c r="DT252" s="13"/>
      <c r="DU252" s="13"/>
      <c r="DV252" s="13"/>
      <c r="DW252" s="13"/>
      <c r="DX252" s="13"/>
      <c r="DY252" s="13"/>
      <c r="DZ252" s="13"/>
      <c r="EA252" s="13"/>
      <c r="EB252" s="13"/>
      <c r="EC252" s="13"/>
      <c r="ED252" s="13"/>
      <c r="EE252" s="13"/>
      <c r="EF252" s="13"/>
      <c r="EG252" s="13"/>
      <c r="EH252" s="13"/>
      <c r="EI252" s="13"/>
      <c r="EJ252" s="13"/>
      <c r="EK252" s="13"/>
    </row>
    <row r="253" spans="1:141" ht="13.5">
      <c r="I253" s="113"/>
      <c r="AC253" s="13"/>
      <c r="AD253" s="13"/>
      <c r="AE253" s="13"/>
      <c r="AF253" s="13"/>
      <c r="AG253" s="13"/>
      <c r="AH253" s="13"/>
      <c r="AI253" s="13"/>
      <c r="AJ253" s="13"/>
      <c r="AK253" s="13"/>
      <c r="AL253" s="13"/>
      <c r="AM253" s="13"/>
      <c r="AN253" s="13"/>
      <c r="AO253" s="13"/>
      <c r="AP253" s="13"/>
      <c r="AQ253" s="13"/>
      <c r="AR253" s="13"/>
      <c r="AS253" s="13"/>
      <c r="AT253" s="13"/>
      <c r="AU253" s="13"/>
      <c r="AV253" s="13"/>
      <c r="AW253" s="13"/>
      <c r="AX253" s="13"/>
      <c r="AY253" s="13"/>
      <c r="AZ253" s="13"/>
      <c r="BA253" s="13"/>
      <c r="BB253" s="13"/>
      <c r="BC253" s="13"/>
      <c r="BD253" s="13"/>
      <c r="BE253" s="13"/>
      <c r="BF253" s="13"/>
      <c r="BG253" s="13"/>
      <c r="BH253" s="13"/>
      <c r="BI253" s="13"/>
      <c r="BJ253" s="13"/>
      <c r="BK253" s="13"/>
      <c r="BL253" s="13"/>
      <c r="BM253" s="13"/>
      <c r="BN253" s="13"/>
      <c r="BO253" s="13"/>
      <c r="BP253" s="13"/>
      <c r="BQ253" s="13"/>
      <c r="BR253" s="13"/>
      <c r="BS253" s="13"/>
      <c r="BT253" s="13"/>
      <c r="BU253" s="13"/>
      <c r="BV253" s="13"/>
      <c r="BW253" s="13"/>
      <c r="BX253" s="13"/>
      <c r="BY253" s="13"/>
      <c r="BZ253" s="13"/>
      <c r="CA253" s="13"/>
      <c r="CB253" s="13"/>
      <c r="CC253" s="13"/>
      <c r="CD253" s="13"/>
      <c r="CE253" s="13"/>
      <c r="CF253" s="13"/>
      <c r="CG253" s="13"/>
      <c r="CH253" s="13"/>
      <c r="CI253" s="13"/>
      <c r="CJ253" s="13"/>
      <c r="CK253" s="13"/>
      <c r="CL253" s="13"/>
      <c r="CM253" s="13"/>
      <c r="CN253" s="13"/>
      <c r="CO253" s="13"/>
      <c r="CP253" s="13"/>
      <c r="CQ253" s="13"/>
      <c r="CR253" s="13"/>
      <c r="CS253" s="13"/>
      <c r="CT253" s="13"/>
      <c r="CU253" s="13"/>
      <c r="CV253" s="13"/>
      <c r="CW253" s="13"/>
      <c r="CX253" s="13"/>
      <c r="CY253" s="13"/>
      <c r="CZ253" s="13"/>
      <c r="DA253" s="13"/>
      <c r="DB253" s="13"/>
      <c r="DC253" s="13"/>
      <c r="DD253" s="13"/>
      <c r="DE253" s="13"/>
      <c r="DF253" s="13"/>
      <c r="DG253" s="13"/>
      <c r="DH253" s="13"/>
      <c r="DI253" s="13"/>
      <c r="DJ253" s="13"/>
      <c r="DK253" s="13"/>
      <c r="DL253" s="13"/>
      <c r="DM253" s="13"/>
      <c r="DN253" s="13"/>
      <c r="DO253" s="13"/>
      <c r="DP253" s="13"/>
      <c r="DQ253" s="13"/>
      <c r="DR253" s="13"/>
      <c r="DS253" s="13"/>
      <c r="DT253" s="13"/>
      <c r="DU253" s="13"/>
      <c r="DV253" s="13"/>
      <c r="DW253" s="13"/>
      <c r="DX253" s="13"/>
      <c r="DY253" s="13"/>
      <c r="DZ253" s="13"/>
      <c r="EA253" s="13"/>
      <c r="EB253" s="13"/>
      <c r="EC253" s="13"/>
      <c r="ED253" s="13"/>
      <c r="EE253" s="13"/>
      <c r="EF253" s="13"/>
      <c r="EG253" s="13"/>
      <c r="EH253" s="13"/>
      <c r="EI253" s="13"/>
      <c r="EJ253" s="13"/>
      <c r="EK253" s="13"/>
    </row>
    <row r="254" spans="1:141" ht="13.5">
      <c r="I254" s="113"/>
      <c r="AC254" s="13"/>
      <c r="AD254" s="13"/>
      <c r="AE254" s="13"/>
      <c r="AF254" s="13"/>
      <c r="AG254" s="13"/>
      <c r="AH254" s="13"/>
      <c r="AI254" s="13"/>
      <c r="AJ254" s="13"/>
      <c r="AK254" s="13"/>
      <c r="AL254" s="13"/>
      <c r="AM254" s="13"/>
      <c r="AN254" s="13"/>
      <c r="AO254" s="13"/>
      <c r="AP254" s="13"/>
      <c r="AQ254" s="13"/>
      <c r="AR254" s="13"/>
      <c r="AS254" s="13"/>
      <c r="AT254" s="13"/>
      <c r="AU254" s="13"/>
      <c r="AV254" s="13"/>
      <c r="AW254" s="13"/>
      <c r="AX254" s="13"/>
      <c r="AY254" s="13"/>
      <c r="AZ254" s="13"/>
      <c r="BA254" s="13"/>
      <c r="BB254" s="13"/>
      <c r="BC254" s="13"/>
      <c r="BD254" s="13"/>
      <c r="BE254" s="13"/>
      <c r="BF254" s="13"/>
      <c r="BG254" s="13"/>
      <c r="BH254" s="13"/>
      <c r="BI254" s="13"/>
      <c r="BJ254" s="13"/>
      <c r="BK254" s="13"/>
      <c r="BL254" s="13"/>
      <c r="BM254" s="13"/>
      <c r="BN254" s="13"/>
      <c r="BO254" s="13"/>
      <c r="BP254" s="13"/>
      <c r="BQ254" s="13"/>
      <c r="BR254" s="13"/>
      <c r="BS254" s="13"/>
      <c r="BT254" s="13"/>
      <c r="BU254" s="13"/>
      <c r="BV254" s="13"/>
      <c r="BW254" s="13"/>
      <c r="BX254" s="13"/>
      <c r="BY254" s="13"/>
      <c r="BZ254" s="13"/>
      <c r="CA254" s="13"/>
      <c r="CB254" s="13"/>
      <c r="CC254" s="13"/>
      <c r="CD254" s="13"/>
      <c r="CE254" s="13"/>
      <c r="CF254" s="13"/>
      <c r="CG254" s="13"/>
      <c r="CH254" s="13"/>
      <c r="CI254" s="13"/>
      <c r="CJ254" s="13"/>
      <c r="CK254" s="13"/>
      <c r="CL254" s="13"/>
      <c r="CM254" s="13"/>
      <c r="CN254" s="13"/>
      <c r="CO254" s="13"/>
      <c r="CP254" s="13"/>
      <c r="CQ254" s="13"/>
      <c r="CR254" s="13"/>
      <c r="CS254" s="13"/>
      <c r="CT254" s="13"/>
      <c r="CU254" s="13"/>
      <c r="CV254" s="13"/>
      <c r="CW254" s="13"/>
      <c r="CX254" s="13"/>
      <c r="CY254" s="13"/>
      <c r="CZ254" s="13"/>
      <c r="DA254" s="13"/>
      <c r="DB254" s="13"/>
      <c r="DC254" s="13"/>
      <c r="DD254" s="13"/>
      <c r="DE254" s="13"/>
      <c r="DF254" s="13"/>
      <c r="DG254" s="13"/>
      <c r="DH254" s="13"/>
      <c r="DI254" s="13"/>
      <c r="DJ254" s="13"/>
      <c r="DK254" s="13"/>
      <c r="DL254" s="13"/>
      <c r="DM254" s="13"/>
      <c r="DN254" s="13"/>
      <c r="DO254" s="13"/>
      <c r="DP254" s="13"/>
      <c r="DQ254" s="13"/>
      <c r="DR254" s="13"/>
      <c r="DS254" s="13"/>
      <c r="DT254" s="13"/>
      <c r="DU254" s="13"/>
      <c r="DV254" s="13"/>
      <c r="DW254" s="13"/>
      <c r="DX254" s="13"/>
      <c r="DY254" s="13"/>
      <c r="DZ254" s="13"/>
      <c r="EA254" s="13"/>
      <c r="EB254" s="13"/>
      <c r="EC254" s="13"/>
      <c r="ED254" s="13"/>
      <c r="EE254" s="13"/>
      <c r="EF254" s="13"/>
      <c r="EG254" s="13"/>
      <c r="EH254" s="13"/>
      <c r="EI254" s="13"/>
      <c r="EJ254" s="13"/>
      <c r="EK254" s="13"/>
    </row>
    <row r="255" spans="1:141" ht="13.5">
      <c r="I255" s="113"/>
      <c r="AC255" s="13"/>
      <c r="AD255" s="13"/>
      <c r="AE255" s="13"/>
      <c r="AF255" s="13"/>
      <c r="AG255" s="13"/>
      <c r="AH255" s="13"/>
      <c r="AI255" s="13"/>
      <c r="AJ255" s="13"/>
      <c r="AK255" s="13"/>
      <c r="AL255" s="13"/>
      <c r="AM255" s="13"/>
      <c r="AN255" s="13"/>
      <c r="AO255" s="13"/>
      <c r="AP255" s="13"/>
      <c r="AQ255" s="13"/>
      <c r="AR255" s="13"/>
      <c r="AS255" s="13"/>
      <c r="AT255" s="13"/>
      <c r="AU255" s="13"/>
      <c r="AV255" s="13"/>
      <c r="AW255" s="13"/>
      <c r="AX255" s="13"/>
      <c r="AY255" s="13"/>
      <c r="AZ255" s="13"/>
      <c r="BA255" s="13"/>
      <c r="BB255" s="13"/>
      <c r="BC255" s="13"/>
      <c r="BD255" s="13"/>
      <c r="BE255" s="13"/>
      <c r="BF255" s="13"/>
      <c r="BG255" s="13"/>
      <c r="BH255" s="13"/>
      <c r="BI255" s="13"/>
      <c r="BJ255" s="13"/>
      <c r="BK255" s="13"/>
      <c r="BL255" s="13"/>
      <c r="BM255" s="13"/>
      <c r="BN255" s="13"/>
      <c r="BO255" s="13"/>
      <c r="BP255" s="13"/>
      <c r="BQ255" s="13"/>
      <c r="BR255" s="13"/>
      <c r="BS255" s="13"/>
      <c r="BT255" s="13"/>
      <c r="BU255" s="13"/>
      <c r="BV255" s="13"/>
      <c r="BW255" s="13"/>
      <c r="BX255" s="13"/>
      <c r="BY255" s="13"/>
      <c r="BZ255" s="13"/>
      <c r="CA255" s="13"/>
      <c r="CB255" s="13"/>
      <c r="CC255" s="13"/>
      <c r="CD255" s="13"/>
      <c r="CE255" s="13"/>
      <c r="CF255" s="13"/>
      <c r="CG255" s="13"/>
      <c r="CH255" s="13"/>
      <c r="CI255" s="13"/>
      <c r="CJ255" s="13"/>
      <c r="CK255" s="13"/>
      <c r="CL255" s="13"/>
      <c r="CM255" s="13"/>
      <c r="CN255" s="13"/>
      <c r="CO255" s="13"/>
      <c r="CP255" s="13"/>
      <c r="CQ255" s="13"/>
      <c r="CR255" s="13"/>
      <c r="CS255" s="13"/>
      <c r="CT255" s="13"/>
      <c r="CU255" s="13"/>
      <c r="CV255" s="13"/>
      <c r="CW255" s="13"/>
      <c r="CX255" s="13"/>
      <c r="CY255" s="13"/>
      <c r="CZ255" s="13"/>
      <c r="DA255" s="13"/>
      <c r="DB255" s="13"/>
      <c r="DC255" s="13"/>
      <c r="DD255" s="13"/>
      <c r="DE255" s="13"/>
      <c r="DF255" s="13"/>
      <c r="DG255" s="13"/>
      <c r="DH255" s="13"/>
      <c r="DI255" s="13"/>
      <c r="DJ255" s="13"/>
      <c r="DK255" s="13"/>
      <c r="DL255" s="13"/>
      <c r="DM255" s="13"/>
      <c r="DN255" s="13"/>
      <c r="DO255" s="13"/>
      <c r="DP255" s="13"/>
      <c r="DQ255" s="13"/>
      <c r="DR255" s="13"/>
      <c r="DS255" s="13"/>
      <c r="DT255" s="13"/>
      <c r="DU255" s="13"/>
      <c r="DV255" s="13"/>
      <c r="DW255" s="13"/>
      <c r="DX255" s="13"/>
      <c r="DY255" s="13"/>
      <c r="DZ255" s="13"/>
      <c r="EA255" s="13"/>
      <c r="EB255" s="13"/>
      <c r="EC255" s="13"/>
      <c r="ED255" s="13"/>
      <c r="EE255" s="13"/>
      <c r="EF255" s="13"/>
      <c r="EG255" s="13"/>
      <c r="EH255" s="13"/>
      <c r="EI255" s="13"/>
      <c r="EJ255" s="13"/>
      <c r="EK255" s="13"/>
    </row>
    <row r="256" spans="1:141" ht="13.5">
      <c r="I256" s="1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c r="CM256" s="13"/>
      <c r="CN256" s="13"/>
      <c r="CO256" s="13"/>
      <c r="CP256" s="13"/>
      <c r="CQ256" s="13"/>
      <c r="CR256" s="13"/>
      <c r="CS256" s="13"/>
      <c r="CT256" s="13"/>
      <c r="CU256" s="13"/>
      <c r="CV256" s="13"/>
      <c r="CW256" s="13"/>
      <c r="CX256" s="13"/>
      <c r="CY256" s="13"/>
      <c r="CZ256" s="13"/>
      <c r="DA256" s="13"/>
      <c r="DB256" s="13"/>
      <c r="DC256" s="13"/>
      <c r="DD256" s="13"/>
      <c r="DE256" s="13"/>
      <c r="DF256" s="13"/>
      <c r="DG256" s="13"/>
      <c r="DH256" s="13"/>
      <c r="DI256" s="13"/>
      <c r="DJ256" s="13"/>
      <c r="DK256" s="13"/>
      <c r="DL256" s="13"/>
      <c r="DM256" s="13"/>
      <c r="DN256" s="13"/>
      <c r="DO256" s="13"/>
      <c r="DP256" s="13"/>
      <c r="DQ256" s="13"/>
      <c r="DR256" s="13"/>
      <c r="DS256" s="13"/>
      <c r="DT256" s="13"/>
      <c r="DU256" s="13"/>
      <c r="DV256" s="13"/>
      <c r="DW256" s="13"/>
      <c r="DX256" s="13"/>
      <c r="DY256" s="13"/>
      <c r="DZ256" s="13"/>
      <c r="EA256" s="13"/>
      <c r="EB256" s="13"/>
      <c r="EC256" s="13"/>
      <c r="ED256" s="13"/>
      <c r="EE256" s="13"/>
      <c r="EF256" s="13"/>
      <c r="EG256" s="13"/>
      <c r="EH256" s="13"/>
      <c r="EI256" s="13"/>
      <c r="EJ256" s="13"/>
      <c r="EK256" s="13"/>
    </row>
    <row r="257" spans="9:141" ht="13.5">
      <c r="I257" s="113"/>
      <c r="AC257" s="13"/>
      <c r="AD257" s="13"/>
      <c r="AE257" s="13"/>
      <c r="AF257" s="13"/>
      <c r="AG257" s="13"/>
      <c r="AH257" s="13"/>
      <c r="AI257" s="13"/>
      <c r="AJ257" s="13"/>
      <c r="AK257" s="13"/>
      <c r="AL257" s="13"/>
      <c r="AM257" s="13"/>
      <c r="AN257" s="13"/>
      <c r="AO257" s="13"/>
      <c r="AP257" s="13"/>
      <c r="AQ257" s="13"/>
      <c r="AR257" s="13"/>
      <c r="AS257" s="13"/>
      <c r="AT257" s="13"/>
      <c r="AU257" s="13"/>
      <c r="AV257" s="13"/>
      <c r="AW257" s="13"/>
      <c r="AX257" s="13"/>
      <c r="AY257" s="13"/>
      <c r="AZ257" s="13"/>
      <c r="BA257" s="13"/>
      <c r="BB257" s="13"/>
      <c r="BC257" s="13"/>
      <c r="BD257" s="13"/>
      <c r="BE257" s="13"/>
      <c r="BF257" s="13"/>
      <c r="BG257" s="13"/>
      <c r="BH257" s="13"/>
      <c r="BI257" s="13"/>
      <c r="BJ257" s="13"/>
      <c r="BK257" s="13"/>
      <c r="BL257" s="13"/>
      <c r="BM257" s="13"/>
      <c r="BN257" s="13"/>
      <c r="BO257" s="13"/>
      <c r="BP257" s="13"/>
      <c r="BQ257" s="13"/>
      <c r="BR257" s="13"/>
      <c r="BS257" s="13"/>
      <c r="BT257" s="13"/>
      <c r="BU257" s="13"/>
      <c r="BV257" s="13"/>
      <c r="BW257" s="13"/>
      <c r="BX257" s="13"/>
      <c r="BY257" s="13"/>
      <c r="BZ257" s="13"/>
      <c r="CA257" s="13"/>
      <c r="CB257" s="13"/>
      <c r="CC257" s="13"/>
      <c r="CD257" s="13"/>
      <c r="CE257" s="13"/>
      <c r="CF257" s="13"/>
      <c r="CG257" s="13"/>
      <c r="CH257" s="13"/>
      <c r="CI257" s="13"/>
      <c r="CJ257" s="13"/>
      <c r="CK257" s="13"/>
      <c r="CL257" s="13"/>
      <c r="CM257" s="13"/>
      <c r="CN257" s="13"/>
      <c r="CO257" s="13"/>
      <c r="CP257" s="13"/>
      <c r="CQ257" s="13"/>
      <c r="CR257" s="13"/>
      <c r="CS257" s="13"/>
      <c r="CT257" s="13"/>
      <c r="CU257" s="13"/>
      <c r="CV257" s="13"/>
      <c r="CW257" s="13"/>
      <c r="CX257" s="13"/>
      <c r="CY257" s="13"/>
      <c r="CZ257" s="13"/>
      <c r="DA257" s="13"/>
      <c r="DB257" s="13"/>
      <c r="DC257" s="13"/>
      <c r="DD257" s="13"/>
      <c r="DE257" s="13"/>
      <c r="DF257" s="13"/>
      <c r="DG257" s="13"/>
      <c r="DH257" s="13"/>
      <c r="DI257" s="13"/>
      <c r="DJ257" s="13"/>
      <c r="DK257" s="13"/>
      <c r="DL257" s="13"/>
      <c r="DM257" s="13"/>
      <c r="DN257" s="13"/>
      <c r="DO257" s="13"/>
      <c r="DP257" s="13"/>
      <c r="DQ257" s="13"/>
      <c r="DR257" s="13"/>
      <c r="DS257" s="13"/>
      <c r="DT257" s="13"/>
      <c r="DU257" s="13"/>
      <c r="DV257" s="13"/>
      <c r="DW257" s="13"/>
      <c r="DX257" s="13"/>
      <c r="DY257" s="13"/>
      <c r="DZ257" s="13"/>
      <c r="EA257" s="13"/>
      <c r="EB257" s="13"/>
      <c r="EC257" s="13"/>
      <c r="ED257" s="13"/>
      <c r="EE257" s="13"/>
      <c r="EF257" s="13"/>
      <c r="EG257" s="13"/>
      <c r="EH257" s="13"/>
      <c r="EI257" s="13"/>
      <c r="EJ257" s="13"/>
      <c r="EK257" s="13"/>
    </row>
    <row r="258" spans="9:141" ht="13.5">
      <c r="I258" s="113"/>
      <c r="J258" s="4"/>
      <c r="AC258" s="13"/>
      <c r="AD258" s="13"/>
      <c r="AE258" s="13"/>
      <c r="AF258" s="13"/>
      <c r="AG258" s="13"/>
      <c r="AH258" s="13"/>
      <c r="AI258" s="13"/>
      <c r="AJ258" s="13"/>
      <c r="AK258" s="13"/>
      <c r="AL258" s="13"/>
      <c r="AM258" s="13"/>
      <c r="AN258" s="13"/>
      <c r="AO258" s="13"/>
      <c r="AP258" s="13"/>
      <c r="AQ258" s="13"/>
      <c r="AR258" s="13"/>
      <c r="AS258" s="13"/>
      <c r="AT258" s="13"/>
      <c r="AU258" s="13"/>
      <c r="AV258" s="13"/>
      <c r="AW258" s="13"/>
      <c r="AX258" s="13"/>
      <c r="AY258" s="13"/>
      <c r="AZ258" s="13"/>
      <c r="BA258" s="13"/>
      <c r="BB258" s="13"/>
      <c r="BC258" s="13"/>
      <c r="BD258" s="13"/>
      <c r="BE258" s="13"/>
      <c r="BF258" s="13"/>
      <c r="BG258" s="13"/>
      <c r="BH258" s="13"/>
      <c r="BI258" s="13"/>
      <c r="BJ258" s="13"/>
      <c r="BK258" s="13"/>
      <c r="BL258" s="13"/>
      <c r="BM258" s="13"/>
      <c r="BN258" s="13"/>
      <c r="BO258" s="13"/>
      <c r="BP258" s="13"/>
      <c r="BQ258" s="13"/>
      <c r="BR258" s="13"/>
      <c r="BS258" s="13"/>
      <c r="BT258" s="13"/>
      <c r="BU258" s="13"/>
      <c r="BV258" s="13"/>
      <c r="BW258" s="13"/>
      <c r="BX258" s="13"/>
      <c r="BY258" s="13"/>
      <c r="BZ258" s="13"/>
      <c r="CA258" s="13"/>
      <c r="CB258" s="13"/>
      <c r="CC258" s="13"/>
      <c r="CD258" s="13"/>
      <c r="CE258" s="13"/>
      <c r="CF258" s="13"/>
      <c r="CG258" s="13"/>
      <c r="CH258" s="13"/>
      <c r="CI258" s="13"/>
      <c r="CJ258" s="13"/>
      <c r="CK258" s="13"/>
      <c r="CL258" s="13"/>
      <c r="CM258" s="13"/>
      <c r="CN258" s="13"/>
      <c r="CO258" s="13"/>
      <c r="CP258" s="13"/>
      <c r="CQ258" s="13"/>
      <c r="CR258" s="13"/>
      <c r="CS258" s="13"/>
      <c r="CT258" s="13"/>
      <c r="CU258" s="13"/>
      <c r="CV258" s="13"/>
      <c r="CW258" s="13"/>
      <c r="CX258" s="13"/>
      <c r="CY258" s="13"/>
      <c r="CZ258" s="13"/>
      <c r="DA258" s="13"/>
      <c r="DB258" s="13"/>
      <c r="DC258" s="13"/>
      <c r="DD258" s="13"/>
      <c r="DE258" s="13"/>
      <c r="DF258" s="13"/>
      <c r="DG258" s="13"/>
      <c r="DH258" s="13"/>
      <c r="DI258" s="13"/>
      <c r="DJ258" s="13"/>
      <c r="DK258" s="13"/>
      <c r="DL258" s="13"/>
      <c r="DM258" s="13"/>
      <c r="DN258" s="13"/>
      <c r="DO258" s="13"/>
      <c r="DP258" s="13"/>
      <c r="DQ258" s="13"/>
      <c r="DR258" s="13"/>
      <c r="DS258" s="13"/>
      <c r="DT258" s="13"/>
      <c r="DU258" s="13"/>
      <c r="DV258" s="13"/>
      <c r="DW258" s="13"/>
      <c r="DX258" s="13"/>
      <c r="DY258" s="13"/>
      <c r="DZ258" s="13"/>
      <c r="EA258" s="13"/>
      <c r="EB258" s="13"/>
      <c r="EC258" s="13"/>
      <c r="ED258" s="13"/>
      <c r="EE258" s="13"/>
      <c r="EF258" s="13"/>
      <c r="EG258" s="13"/>
      <c r="EH258" s="13"/>
      <c r="EI258" s="13"/>
      <c r="EJ258" s="13"/>
      <c r="EK258" s="13"/>
    </row>
    <row r="259" spans="9:141" ht="13.5">
      <c r="I259" s="113"/>
      <c r="J259" s="4"/>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c r="BP259" s="13"/>
      <c r="BQ259" s="13"/>
      <c r="BR259" s="13"/>
      <c r="BS259" s="13"/>
      <c r="BT259" s="13"/>
      <c r="BU259" s="13"/>
      <c r="BV259" s="13"/>
      <c r="BW259" s="13"/>
      <c r="BX259" s="13"/>
      <c r="BY259" s="13"/>
      <c r="BZ259" s="13"/>
      <c r="CA259" s="13"/>
      <c r="CB259" s="13"/>
      <c r="CC259" s="13"/>
      <c r="CD259" s="13"/>
      <c r="CE259" s="13"/>
      <c r="CF259" s="13"/>
      <c r="CG259" s="13"/>
      <c r="CH259" s="13"/>
      <c r="CI259" s="13"/>
      <c r="CJ259" s="13"/>
      <c r="CK259" s="13"/>
      <c r="CL259" s="13"/>
      <c r="CM259" s="13"/>
      <c r="CN259" s="13"/>
      <c r="CO259" s="13"/>
      <c r="CP259" s="13"/>
      <c r="CQ259" s="13"/>
      <c r="CR259" s="13"/>
      <c r="CS259" s="13"/>
      <c r="CT259" s="13"/>
      <c r="CU259" s="13"/>
      <c r="CV259" s="13"/>
      <c r="CW259" s="13"/>
      <c r="CX259" s="13"/>
      <c r="CY259" s="13"/>
      <c r="CZ259" s="13"/>
      <c r="DA259" s="13"/>
      <c r="DB259" s="13"/>
      <c r="DC259" s="13"/>
      <c r="DD259" s="13"/>
      <c r="DE259" s="13"/>
      <c r="DF259" s="13"/>
      <c r="DG259" s="13"/>
      <c r="DH259" s="13"/>
      <c r="DI259" s="13"/>
      <c r="DJ259" s="13"/>
      <c r="DK259" s="13"/>
      <c r="DL259" s="13"/>
      <c r="DM259" s="13"/>
      <c r="DN259" s="13"/>
      <c r="DO259" s="13"/>
      <c r="DP259" s="13"/>
      <c r="DQ259" s="13"/>
      <c r="DR259" s="13"/>
      <c r="DS259" s="13"/>
      <c r="DT259" s="13"/>
      <c r="DU259" s="13"/>
      <c r="DV259" s="13"/>
      <c r="DW259" s="13"/>
      <c r="DX259" s="13"/>
      <c r="DY259" s="13"/>
      <c r="DZ259" s="13"/>
      <c r="EA259" s="13"/>
      <c r="EB259" s="13"/>
      <c r="EC259" s="13"/>
      <c r="ED259" s="13"/>
      <c r="EE259" s="13"/>
      <c r="EF259" s="13"/>
      <c r="EG259" s="13"/>
      <c r="EH259" s="13"/>
      <c r="EI259" s="13"/>
      <c r="EJ259" s="13"/>
      <c r="EK259" s="13"/>
    </row>
    <row r="260" spans="9:141" ht="13.5">
      <c r="I260" s="104"/>
      <c r="J260" s="4"/>
      <c r="AC260" s="13"/>
      <c r="AD260" s="13"/>
      <c r="AE260" s="13"/>
      <c r="AF260" s="13"/>
      <c r="AG260" s="13"/>
      <c r="AH260" s="13"/>
      <c r="AI260" s="13"/>
      <c r="AJ260" s="13"/>
      <c r="AK260" s="13"/>
      <c r="AL260" s="13"/>
      <c r="AM260" s="13"/>
      <c r="AN260" s="13"/>
      <c r="AO260" s="13"/>
      <c r="AP260" s="13"/>
      <c r="AQ260" s="13"/>
      <c r="AR260" s="13"/>
      <c r="AS260" s="13"/>
      <c r="AT260" s="13"/>
      <c r="AU260" s="13"/>
      <c r="AV260" s="13"/>
      <c r="AW260" s="13"/>
      <c r="AX260" s="13"/>
      <c r="AY260" s="13"/>
      <c r="AZ260" s="13"/>
      <c r="BA260" s="13"/>
      <c r="BB260" s="13"/>
      <c r="BC260" s="13"/>
      <c r="BD260" s="13"/>
      <c r="BE260" s="13"/>
      <c r="BF260" s="13"/>
      <c r="BG260" s="13"/>
      <c r="BH260" s="13"/>
      <c r="BI260" s="13"/>
      <c r="BJ260" s="13"/>
      <c r="BK260" s="13"/>
      <c r="BL260" s="13"/>
      <c r="BM260" s="13"/>
      <c r="BN260" s="13"/>
      <c r="BO260" s="13"/>
      <c r="BP260" s="13"/>
      <c r="BQ260" s="13"/>
      <c r="BR260" s="13"/>
      <c r="BS260" s="13"/>
      <c r="BT260" s="13"/>
      <c r="BU260" s="13"/>
      <c r="BV260" s="13"/>
      <c r="BW260" s="13"/>
      <c r="BX260" s="13"/>
      <c r="BY260" s="13"/>
      <c r="BZ260" s="13"/>
      <c r="CA260" s="13"/>
      <c r="CB260" s="13"/>
      <c r="CC260" s="13"/>
      <c r="CD260" s="13"/>
      <c r="CE260" s="13"/>
      <c r="CF260" s="13"/>
      <c r="CG260" s="13"/>
      <c r="CH260" s="13"/>
      <c r="CI260" s="13"/>
      <c r="CJ260" s="13"/>
      <c r="CK260" s="13"/>
      <c r="CL260" s="13"/>
      <c r="CM260" s="13"/>
      <c r="CN260" s="13"/>
      <c r="CO260" s="13"/>
      <c r="CP260" s="13"/>
      <c r="CQ260" s="13"/>
      <c r="CR260" s="13"/>
      <c r="CS260" s="13"/>
      <c r="CT260" s="13"/>
      <c r="CU260" s="13"/>
      <c r="CV260" s="13"/>
      <c r="CW260" s="13"/>
      <c r="CX260" s="13"/>
      <c r="CY260" s="13"/>
      <c r="CZ260" s="13"/>
      <c r="DA260" s="13"/>
      <c r="DB260" s="13"/>
      <c r="DC260" s="13"/>
      <c r="DD260" s="13"/>
      <c r="DE260" s="13"/>
      <c r="DF260" s="13"/>
      <c r="DG260" s="13"/>
      <c r="DH260" s="13"/>
      <c r="DI260" s="13"/>
      <c r="DJ260" s="13"/>
      <c r="DK260" s="13"/>
      <c r="DL260" s="13"/>
      <c r="DM260" s="13"/>
      <c r="DN260" s="13"/>
      <c r="DO260" s="13"/>
      <c r="DP260" s="13"/>
      <c r="DQ260" s="13"/>
      <c r="DR260" s="13"/>
      <c r="DS260" s="13"/>
      <c r="DT260" s="13"/>
      <c r="DU260" s="13"/>
      <c r="DV260" s="13"/>
      <c r="DW260" s="13"/>
      <c r="DX260" s="13"/>
      <c r="DY260" s="13"/>
      <c r="DZ260" s="13"/>
      <c r="EA260" s="13"/>
      <c r="EB260" s="13"/>
      <c r="EC260" s="13"/>
      <c r="ED260" s="13"/>
      <c r="EE260" s="13"/>
      <c r="EF260" s="13"/>
      <c r="EG260" s="13"/>
      <c r="EH260" s="13"/>
      <c r="EI260" s="13"/>
      <c r="EJ260" s="13"/>
      <c r="EK260" s="13"/>
    </row>
    <row r="261" spans="9:141" ht="13.5">
      <c r="I261" s="113"/>
      <c r="J261" s="4"/>
      <c r="AC261" s="13"/>
      <c r="AD261" s="13"/>
      <c r="AE261" s="13"/>
      <c r="AF261" s="13"/>
      <c r="AG261" s="13"/>
      <c r="AH261" s="13"/>
      <c r="AI261" s="13"/>
      <c r="AJ261" s="13"/>
      <c r="AK261" s="13"/>
      <c r="AL261" s="13"/>
      <c r="AM261" s="13"/>
      <c r="AN261" s="13"/>
      <c r="AO261" s="13"/>
      <c r="AP261" s="13"/>
      <c r="AQ261" s="13"/>
      <c r="AR261" s="13"/>
      <c r="AS261" s="13"/>
      <c r="AT261" s="13"/>
      <c r="AU261" s="13"/>
      <c r="AV261" s="13"/>
      <c r="AW261" s="13"/>
      <c r="AX261" s="13"/>
      <c r="AY261" s="13"/>
      <c r="AZ261" s="13"/>
      <c r="BA261" s="13"/>
      <c r="BB261" s="13"/>
      <c r="BC261" s="13"/>
      <c r="BD261" s="13"/>
      <c r="BE261" s="13"/>
      <c r="BF261" s="13"/>
      <c r="BG261" s="13"/>
      <c r="BH261" s="13"/>
      <c r="BI261" s="13"/>
      <c r="BJ261" s="13"/>
      <c r="BK261" s="13"/>
      <c r="BL261" s="13"/>
      <c r="BM261" s="13"/>
      <c r="BN261" s="13"/>
      <c r="BO261" s="13"/>
      <c r="BP261" s="13"/>
      <c r="BQ261" s="13"/>
      <c r="BR261" s="13"/>
      <c r="BS261" s="13"/>
      <c r="BT261" s="13"/>
      <c r="BU261" s="13"/>
      <c r="BV261" s="13"/>
      <c r="BW261" s="13"/>
      <c r="BX261" s="13"/>
      <c r="BY261" s="13"/>
      <c r="BZ261" s="13"/>
      <c r="CA261" s="13"/>
      <c r="CB261" s="13"/>
      <c r="CC261" s="13"/>
      <c r="CD261" s="13"/>
      <c r="CE261" s="13"/>
      <c r="CF261" s="13"/>
      <c r="CG261" s="13"/>
      <c r="CH261" s="13"/>
      <c r="CI261" s="13"/>
      <c r="CJ261" s="13"/>
      <c r="CK261" s="13"/>
      <c r="CL261" s="13"/>
      <c r="CM261" s="13"/>
      <c r="CN261" s="13"/>
      <c r="CO261" s="13"/>
      <c r="CP261" s="13"/>
      <c r="CQ261" s="13"/>
      <c r="CR261" s="13"/>
      <c r="CS261" s="13"/>
      <c r="CT261" s="13"/>
      <c r="CU261" s="13"/>
      <c r="CV261" s="13"/>
      <c r="CW261" s="13"/>
      <c r="CX261" s="13"/>
      <c r="CY261" s="13"/>
      <c r="CZ261" s="13"/>
      <c r="DA261" s="13"/>
      <c r="DB261" s="13"/>
      <c r="DC261" s="13"/>
      <c r="DD261" s="13"/>
      <c r="DE261" s="13"/>
      <c r="DF261" s="13"/>
      <c r="DG261" s="13"/>
      <c r="DH261" s="13"/>
      <c r="DI261" s="13"/>
      <c r="DJ261" s="13"/>
      <c r="DK261" s="13"/>
      <c r="DL261" s="13"/>
      <c r="DM261" s="13"/>
      <c r="DN261" s="13"/>
      <c r="DO261" s="13"/>
      <c r="DP261" s="13"/>
      <c r="DQ261" s="13"/>
      <c r="DR261" s="13"/>
      <c r="DS261" s="13"/>
      <c r="DT261" s="13"/>
      <c r="DU261" s="13"/>
      <c r="DV261" s="13"/>
      <c r="DW261" s="13"/>
      <c r="DX261" s="13"/>
      <c r="DY261" s="13"/>
      <c r="DZ261" s="13"/>
      <c r="EA261" s="13"/>
      <c r="EB261" s="13"/>
      <c r="EC261" s="13"/>
      <c r="ED261" s="13"/>
      <c r="EE261" s="13"/>
      <c r="EF261" s="13"/>
      <c r="EG261" s="13"/>
      <c r="EH261" s="13"/>
      <c r="EI261" s="13"/>
      <c r="EJ261" s="13"/>
      <c r="EK261" s="13"/>
    </row>
    <row r="262" spans="9:141" ht="13.5">
      <c r="I262" s="104"/>
      <c r="J262" s="4"/>
      <c r="AC262" s="13"/>
      <c r="AD262" s="13"/>
      <c r="AE262" s="13"/>
      <c r="AF262" s="13"/>
      <c r="AG262" s="13"/>
      <c r="AH262" s="13"/>
      <c r="AI262" s="13"/>
      <c r="AJ262" s="13"/>
      <c r="AK262" s="13"/>
      <c r="AL262" s="13"/>
      <c r="AM262" s="13"/>
      <c r="AN262" s="13"/>
      <c r="AO262" s="13"/>
      <c r="AP262" s="13"/>
      <c r="AQ262" s="13"/>
      <c r="AR262" s="13"/>
      <c r="AS262" s="13"/>
      <c r="AT262" s="13"/>
      <c r="AU262" s="13"/>
      <c r="AV262" s="13"/>
      <c r="AW262" s="13"/>
      <c r="AX262" s="13"/>
      <c r="AY262" s="13"/>
      <c r="AZ262" s="13"/>
      <c r="BA262" s="13"/>
      <c r="BB262" s="13"/>
      <c r="BC262" s="13"/>
      <c r="BD262" s="13"/>
      <c r="BE262" s="13"/>
      <c r="BF262" s="13"/>
      <c r="BG262" s="13"/>
      <c r="BH262" s="13"/>
      <c r="BI262" s="13"/>
      <c r="BJ262" s="13"/>
      <c r="BK262" s="13"/>
      <c r="BL262" s="13"/>
      <c r="BM262" s="13"/>
      <c r="BN262" s="13"/>
      <c r="BO262" s="13"/>
      <c r="BP262" s="13"/>
      <c r="BQ262" s="13"/>
      <c r="BR262" s="13"/>
      <c r="BS262" s="13"/>
      <c r="BT262" s="13"/>
      <c r="BU262" s="13"/>
      <c r="BV262" s="13"/>
      <c r="BW262" s="13"/>
      <c r="BX262" s="13"/>
      <c r="BY262" s="13"/>
      <c r="BZ262" s="13"/>
      <c r="CA262" s="13"/>
      <c r="CB262" s="13"/>
      <c r="CC262" s="13"/>
      <c r="CD262" s="13"/>
      <c r="CE262" s="13"/>
      <c r="CF262" s="13"/>
      <c r="CG262" s="13"/>
      <c r="CH262" s="13"/>
      <c r="CI262" s="13"/>
      <c r="CJ262" s="13"/>
      <c r="CK262" s="13"/>
      <c r="CL262" s="13"/>
      <c r="CM262" s="13"/>
      <c r="CN262" s="13"/>
      <c r="CO262" s="13"/>
      <c r="CP262" s="13"/>
      <c r="CQ262" s="13"/>
      <c r="CR262" s="13"/>
      <c r="CS262" s="13"/>
      <c r="CT262" s="13"/>
      <c r="CU262" s="13"/>
      <c r="CV262" s="13"/>
      <c r="CW262" s="13"/>
      <c r="CX262" s="13"/>
      <c r="CY262" s="13"/>
      <c r="CZ262" s="13"/>
      <c r="DA262" s="13"/>
      <c r="DB262" s="13"/>
      <c r="DC262" s="13"/>
      <c r="DD262" s="13"/>
      <c r="DE262" s="13"/>
      <c r="DF262" s="13"/>
      <c r="DG262" s="13"/>
      <c r="DH262" s="13"/>
      <c r="DI262" s="13"/>
      <c r="DJ262" s="13"/>
      <c r="DK262" s="13"/>
      <c r="DL262" s="13"/>
      <c r="DM262" s="13"/>
      <c r="DN262" s="13"/>
      <c r="DO262" s="13"/>
      <c r="DP262" s="13"/>
      <c r="DQ262" s="13"/>
      <c r="DR262" s="13"/>
      <c r="DS262" s="13"/>
      <c r="DT262" s="13"/>
      <c r="DU262" s="13"/>
      <c r="DV262" s="13"/>
      <c r="DW262" s="13"/>
      <c r="DX262" s="13"/>
      <c r="DY262" s="13"/>
      <c r="DZ262" s="13"/>
      <c r="EA262" s="13"/>
      <c r="EB262" s="13"/>
      <c r="EC262" s="13"/>
      <c r="ED262" s="13"/>
      <c r="EE262" s="13"/>
      <c r="EF262" s="13"/>
      <c r="EG262" s="13"/>
      <c r="EH262" s="13"/>
      <c r="EI262" s="13"/>
      <c r="EJ262" s="13"/>
      <c r="EK262" s="13"/>
    </row>
    <row r="263" spans="9:141" ht="13.5">
      <c r="I263" s="104"/>
      <c r="J263" s="4"/>
      <c r="AC263" s="13"/>
      <c r="AD263" s="13"/>
      <c r="AE263" s="13"/>
      <c r="AF263" s="13"/>
      <c r="AG263" s="13"/>
      <c r="AH263" s="13"/>
      <c r="AI263" s="13"/>
      <c r="AJ263" s="13"/>
      <c r="AK263" s="13"/>
      <c r="AL263" s="13"/>
      <c r="AM263" s="13"/>
      <c r="AN263" s="13"/>
      <c r="AO263" s="13"/>
      <c r="AP263" s="13"/>
      <c r="AQ263" s="13"/>
      <c r="AR263" s="13"/>
      <c r="AS263" s="13"/>
      <c r="AT263" s="13"/>
      <c r="AU263" s="13"/>
      <c r="AV263" s="13"/>
      <c r="AW263" s="13"/>
      <c r="AX263" s="13"/>
      <c r="AY263" s="13"/>
      <c r="AZ263" s="13"/>
      <c r="BA263" s="13"/>
      <c r="BB263" s="13"/>
      <c r="BC263" s="13"/>
      <c r="BD263" s="13"/>
      <c r="BE263" s="13"/>
      <c r="BF263" s="13"/>
      <c r="BG263" s="13"/>
      <c r="BH263" s="13"/>
      <c r="BI263" s="13"/>
      <c r="BJ263" s="13"/>
      <c r="BK263" s="13"/>
      <c r="BL263" s="13"/>
      <c r="BM263" s="13"/>
      <c r="BN263" s="13"/>
      <c r="BO263" s="13"/>
      <c r="BP263" s="13"/>
      <c r="BQ263" s="13"/>
      <c r="BR263" s="13"/>
      <c r="BS263" s="13"/>
      <c r="BT263" s="13"/>
      <c r="BU263" s="13"/>
      <c r="BV263" s="13"/>
      <c r="BW263" s="13"/>
      <c r="BX263" s="13"/>
      <c r="BY263" s="13"/>
      <c r="BZ263" s="13"/>
      <c r="CA263" s="13"/>
      <c r="CB263" s="13"/>
      <c r="CC263" s="13"/>
      <c r="CD263" s="13"/>
      <c r="CE263" s="13"/>
      <c r="CF263" s="13"/>
      <c r="CG263" s="13"/>
      <c r="CH263" s="13"/>
      <c r="CI263" s="13"/>
      <c r="CJ263" s="13"/>
      <c r="CK263" s="13"/>
      <c r="CL263" s="13"/>
      <c r="CM263" s="13"/>
      <c r="CN263" s="13"/>
      <c r="CO263" s="13"/>
      <c r="CP263" s="13"/>
      <c r="CQ263" s="13"/>
      <c r="CR263" s="13"/>
      <c r="CS263" s="13"/>
      <c r="CT263" s="13"/>
      <c r="CU263" s="13"/>
      <c r="CV263" s="13"/>
      <c r="CW263" s="13"/>
      <c r="CX263" s="13"/>
      <c r="CY263" s="13"/>
      <c r="CZ263" s="13"/>
      <c r="DA263" s="13"/>
      <c r="DB263" s="13"/>
      <c r="DC263" s="13"/>
      <c r="DD263" s="13"/>
      <c r="DE263" s="13"/>
      <c r="DF263" s="13"/>
      <c r="DG263" s="13"/>
      <c r="DH263" s="13"/>
      <c r="DI263" s="13"/>
      <c r="DJ263" s="13"/>
      <c r="DK263" s="13"/>
      <c r="DL263" s="13"/>
      <c r="DM263" s="13"/>
      <c r="DN263" s="13"/>
      <c r="DO263" s="13"/>
      <c r="DP263" s="13"/>
      <c r="DQ263" s="13"/>
      <c r="DR263" s="13"/>
      <c r="DS263" s="13"/>
      <c r="DT263" s="13"/>
      <c r="DU263" s="13"/>
      <c r="DV263" s="13"/>
      <c r="DW263" s="13"/>
      <c r="DX263" s="13"/>
      <c r="DY263" s="13"/>
      <c r="DZ263" s="13"/>
      <c r="EA263" s="13"/>
      <c r="EB263" s="13"/>
      <c r="EC263" s="13"/>
      <c r="ED263" s="13"/>
      <c r="EE263" s="13"/>
      <c r="EF263" s="13"/>
      <c r="EG263" s="13"/>
      <c r="EH263" s="13"/>
      <c r="EI263" s="13"/>
      <c r="EJ263" s="13"/>
      <c r="EK263" s="13"/>
    </row>
    <row r="264" spans="9:141" ht="13.5">
      <c r="I264" s="104"/>
      <c r="J264" s="4"/>
      <c r="AC264" s="13"/>
      <c r="AD264" s="13"/>
      <c r="AE264" s="13"/>
      <c r="AF264" s="13"/>
      <c r="AG264" s="13"/>
      <c r="AH264" s="13"/>
      <c r="AI264" s="13"/>
      <c r="AJ264" s="13"/>
      <c r="AK264" s="13"/>
      <c r="AL264" s="13"/>
      <c r="AM264" s="13"/>
      <c r="AN264" s="13"/>
      <c r="AO264" s="13"/>
      <c r="AP264" s="13"/>
      <c r="AQ264" s="13"/>
      <c r="AR264" s="13"/>
      <c r="AS264" s="13"/>
      <c r="AT264" s="13"/>
      <c r="AU264" s="13"/>
      <c r="AV264" s="13"/>
      <c r="AW264" s="13"/>
      <c r="AX264" s="13"/>
      <c r="AY264" s="13"/>
      <c r="AZ264" s="13"/>
      <c r="BA264" s="13"/>
      <c r="BB264" s="13"/>
      <c r="BC264" s="13"/>
      <c r="BD264" s="13"/>
      <c r="BE264" s="13"/>
      <c r="BF264" s="13"/>
      <c r="BG264" s="13"/>
      <c r="BH264" s="13"/>
      <c r="BI264" s="13"/>
      <c r="BJ264" s="13"/>
      <c r="BK264" s="13"/>
      <c r="BL264" s="13"/>
      <c r="BM264" s="13"/>
      <c r="BN264" s="13"/>
      <c r="BO264" s="13"/>
      <c r="BP264" s="13"/>
      <c r="BQ264" s="13"/>
      <c r="BR264" s="13"/>
      <c r="BS264" s="13"/>
      <c r="BT264" s="13"/>
      <c r="BU264" s="13"/>
      <c r="BV264" s="13"/>
      <c r="BW264" s="13"/>
      <c r="BX264" s="13"/>
      <c r="BY264" s="13"/>
      <c r="BZ264" s="13"/>
      <c r="CA264" s="13"/>
      <c r="CB264" s="13"/>
      <c r="CC264" s="13"/>
      <c r="CD264" s="13"/>
      <c r="CE264" s="13"/>
      <c r="CF264" s="13"/>
      <c r="CG264" s="13"/>
      <c r="CH264" s="13"/>
      <c r="CI264" s="13"/>
      <c r="CJ264" s="13"/>
      <c r="CK264" s="13"/>
      <c r="CL264" s="13"/>
      <c r="CM264" s="13"/>
      <c r="CN264" s="13"/>
      <c r="CO264" s="13"/>
      <c r="CP264" s="13"/>
      <c r="CQ264" s="13"/>
      <c r="CR264" s="13"/>
      <c r="CS264" s="13"/>
      <c r="CT264" s="13"/>
      <c r="CU264" s="13"/>
      <c r="CV264" s="13"/>
      <c r="CW264" s="13"/>
      <c r="CX264" s="13"/>
      <c r="CY264" s="13"/>
      <c r="CZ264" s="13"/>
      <c r="DA264" s="13"/>
      <c r="DB264" s="13"/>
      <c r="DC264" s="13"/>
      <c r="DD264" s="13"/>
      <c r="DE264" s="13"/>
      <c r="DF264" s="13"/>
      <c r="DG264" s="13"/>
      <c r="DH264" s="13"/>
      <c r="DI264" s="13"/>
      <c r="DJ264" s="13"/>
      <c r="DK264" s="13"/>
      <c r="DL264" s="13"/>
      <c r="DM264" s="13"/>
      <c r="DN264" s="13"/>
      <c r="DO264" s="13"/>
      <c r="DP264" s="13"/>
      <c r="DQ264" s="13"/>
      <c r="DR264" s="13"/>
      <c r="DS264" s="13"/>
      <c r="DT264" s="13"/>
      <c r="DU264" s="13"/>
      <c r="DV264" s="13"/>
      <c r="DW264" s="13"/>
      <c r="DX264" s="13"/>
      <c r="DY264" s="13"/>
      <c r="DZ264" s="13"/>
      <c r="EA264" s="13"/>
      <c r="EB264" s="13"/>
      <c r="EC264" s="13"/>
      <c r="ED264" s="13"/>
      <c r="EE264" s="13"/>
      <c r="EF264" s="13"/>
      <c r="EG264" s="13"/>
      <c r="EH264" s="13"/>
      <c r="EI264" s="13"/>
      <c r="EJ264" s="13"/>
      <c r="EK264" s="13"/>
    </row>
    <row r="265" spans="9:141" ht="13.5">
      <c r="I265" s="113"/>
      <c r="J265" s="4"/>
      <c r="AC265" s="13"/>
      <c r="AD265" s="13"/>
      <c r="AE265" s="13"/>
      <c r="AF265" s="13"/>
      <c r="AG265" s="13"/>
      <c r="AH265" s="13"/>
      <c r="AI265" s="13"/>
      <c r="AJ265" s="13"/>
      <c r="AK265" s="13"/>
      <c r="AL265" s="13"/>
      <c r="AM265" s="13"/>
      <c r="AN265" s="13"/>
      <c r="AO265" s="13"/>
      <c r="AP265" s="13"/>
      <c r="AQ265" s="13"/>
      <c r="AR265" s="13"/>
      <c r="AS265" s="13"/>
      <c r="AT265" s="13"/>
      <c r="AU265" s="13"/>
      <c r="AV265" s="13"/>
      <c r="AW265" s="13"/>
      <c r="AX265" s="13"/>
      <c r="AY265" s="13"/>
      <c r="AZ265" s="13"/>
      <c r="BA265" s="13"/>
      <c r="BB265" s="13"/>
      <c r="BC265" s="13"/>
      <c r="BD265" s="13"/>
      <c r="BE265" s="13"/>
      <c r="BF265" s="13"/>
      <c r="BG265" s="13"/>
      <c r="BH265" s="13"/>
      <c r="BI265" s="13"/>
      <c r="BJ265" s="13"/>
      <c r="BK265" s="13"/>
      <c r="BL265" s="13"/>
      <c r="BM265" s="13"/>
      <c r="BN265" s="13"/>
      <c r="BO265" s="13"/>
      <c r="BP265" s="13"/>
      <c r="BQ265" s="13"/>
      <c r="BR265" s="13"/>
      <c r="BS265" s="13"/>
      <c r="BT265" s="13"/>
      <c r="BU265" s="13"/>
      <c r="BV265" s="13"/>
      <c r="BW265" s="13"/>
      <c r="BX265" s="13"/>
      <c r="BY265" s="13"/>
      <c r="BZ265" s="13"/>
      <c r="CA265" s="13"/>
      <c r="CB265" s="13"/>
      <c r="CC265" s="13"/>
      <c r="CD265" s="13"/>
      <c r="CE265" s="13"/>
      <c r="CF265" s="13"/>
      <c r="CG265" s="13"/>
      <c r="CH265" s="13"/>
      <c r="CI265" s="13"/>
      <c r="CJ265" s="13"/>
      <c r="CK265" s="13"/>
      <c r="CL265" s="13"/>
      <c r="CM265" s="13"/>
      <c r="CN265" s="13"/>
      <c r="CO265" s="13"/>
      <c r="CP265" s="13"/>
      <c r="CQ265" s="13"/>
      <c r="CR265" s="13"/>
      <c r="CS265" s="13"/>
      <c r="CT265" s="13"/>
      <c r="CU265" s="13"/>
      <c r="CV265" s="13"/>
      <c r="CW265" s="13"/>
      <c r="CX265" s="13"/>
      <c r="CY265" s="13"/>
      <c r="CZ265" s="13"/>
      <c r="DA265" s="13"/>
      <c r="DB265" s="13"/>
      <c r="DC265" s="13"/>
      <c r="DD265" s="13"/>
      <c r="DE265" s="13"/>
      <c r="DF265" s="13"/>
      <c r="DG265" s="13"/>
      <c r="DH265" s="13"/>
      <c r="DI265" s="13"/>
      <c r="DJ265" s="13"/>
      <c r="DK265" s="13"/>
      <c r="DL265" s="13"/>
      <c r="DM265" s="13"/>
      <c r="DN265" s="13"/>
      <c r="DO265" s="13"/>
      <c r="DP265" s="13"/>
      <c r="DQ265" s="13"/>
      <c r="DR265" s="13"/>
      <c r="DS265" s="13"/>
      <c r="DT265" s="13"/>
      <c r="DU265" s="13"/>
      <c r="DV265" s="13"/>
      <c r="DW265" s="13"/>
      <c r="DX265" s="13"/>
      <c r="DY265" s="13"/>
      <c r="DZ265" s="13"/>
      <c r="EA265" s="13"/>
      <c r="EB265" s="13"/>
      <c r="EC265" s="13"/>
      <c r="ED265" s="13"/>
      <c r="EE265" s="13"/>
      <c r="EF265" s="13"/>
      <c r="EG265" s="13"/>
      <c r="EH265" s="13"/>
      <c r="EI265" s="13"/>
      <c r="EJ265" s="13"/>
      <c r="EK265" s="13"/>
    </row>
    <row r="266" spans="9:141" ht="13.5">
      <c r="I266" s="113"/>
      <c r="J266" s="4"/>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c r="CM266" s="13"/>
      <c r="CN266" s="13"/>
      <c r="CO266" s="13"/>
      <c r="CP266" s="13"/>
      <c r="CQ266" s="13"/>
      <c r="CR266" s="13"/>
      <c r="CS266" s="13"/>
      <c r="CT266" s="13"/>
      <c r="CU266" s="13"/>
      <c r="CV266" s="13"/>
      <c r="CW266" s="13"/>
      <c r="CX266" s="13"/>
      <c r="CY266" s="13"/>
      <c r="CZ266" s="13"/>
      <c r="DA266" s="13"/>
      <c r="DB266" s="13"/>
      <c r="DC266" s="13"/>
      <c r="DD266" s="13"/>
      <c r="DE266" s="13"/>
      <c r="DF266" s="13"/>
      <c r="DG266" s="13"/>
      <c r="DH266" s="13"/>
      <c r="DI266" s="13"/>
      <c r="DJ266" s="13"/>
      <c r="DK266" s="13"/>
      <c r="DL266" s="13"/>
      <c r="DM266" s="13"/>
      <c r="DN266" s="13"/>
      <c r="DO266" s="13"/>
      <c r="DP266" s="13"/>
      <c r="DQ266" s="13"/>
      <c r="DR266" s="13"/>
      <c r="DS266" s="13"/>
      <c r="DT266" s="13"/>
      <c r="DU266" s="13"/>
      <c r="DV266" s="13"/>
      <c r="DW266" s="13"/>
      <c r="DX266" s="13"/>
      <c r="DY266" s="13"/>
      <c r="DZ266" s="13"/>
      <c r="EA266" s="13"/>
      <c r="EB266" s="13"/>
      <c r="EC266" s="13"/>
      <c r="ED266" s="13"/>
      <c r="EE266" s="13"/>
      <c r="EF266" s="13"/>
      <c r="EG266" s="13"/>
      <c r="EH266" s="13"/>
      <c r="EI266" s="13"/>
      <c r="EJ266" s="13"/>
      <c r="EK266" s="13"/>
    </row>
    <row r="267" spans="9:141" ht="13.5">
      <c r="I267" s="113"/>
      <c r="J267" s="4"/>
      <c r="AC267" s="13"/>
      <c r="AD267" s="13"/>
      <c r="AE267" s="13"/>
      <c r="AF267" s="13"/>
      <c r="AG267" s="13"/>
      <c r="AH267" s="13"/>
      <c r="AI267" s="13"/>
      <c r="AJ267" s="13"/>
      <c r="AK267" s="13"/>
      <c r="AL267" s="13"/>
      <c r="AM267" s="13"/>
      <c r="AN267" s="13"/>
      <c r="AO267" s="13"/>
      <c r="AP267" s="13"/>
      <c r="AQ267" s="13"/>
      <c r="AR267" s="13"/>
      <c r="AS267" s="13"/>
      <c r="AT267" s="13"/>
      <c r="AU267" s="13"/>
      <c r="AV267" s="13"/>
      <c r="AW267" s="13"/>
      <c r="AX267" s="13"/>
      <c r="AY267" s="13"/>
      <c r="AZ267" s="13"/>
      <c r="BA267" s="13"/>
      <c r="BB267" s="13"/>
      <c r="BC267" s="13"/>
      <c r="BD267" s="13"/>
      <c r="BE267" s="13"/>
      <c r="BF267" s="13"/>
      <c r="BG267" s="13"/>
      <c r="BH267" s="13"/>
      <c r="BI267" s="13"/>
      <c r="BJ267" s="13"/>
      <c r="BK267" s="13"/>
      <c r="BL267" s="13"/>
      <c r="BM267" s="13"/>
      <c r="BN267" s="13"/>
      <c r="BO267" s="13"/>
      <c r="BP267" s="13"/>
      <c r="BQ267" s="13"/>
      <c r="BR267" s="13"/>
      <c r="BS267" s="13"/>
      <c r="BT267" s="13"/>
      <c r="BU267" s="13"/>
      <c r="BV267" s="13"/>
      <c r="BW267" s="13"/>
      <c r="BX267" s="13"/>
      <c r="BY267" s="13"/>
      <c r="BZ267" s="13"/>
      <c r="CA267" s="13"/>
      <c r="CB267" s="13"/>
      <c r="CC267" s="13"/>
      <c r="CD267" s="13"/>
      <c r="CE267" s="13"/>
      <c r="CF267" s="13"/>
      <c r="CG267" s="13"/>
      <c r="CH267" s="13"/>
      <c r="CI267" s="13"/>
      <c r="CJ267" s="13"/>
      <c r="CK267" s="13"/>
      <c r="CL267" s="13"/>
      <c r="CM267" s="13"/>
      <c r="CN267" s="13"/>
      <c r="CO267" s="13"/>
      <c r="CP267" s="13"/>
      <c r="CQ267" s="13"/>
      <c r="CR267" s="13"/>
      <c r="CS267" s="13"/>
      <c r="CT267" s="13"/>
      <c r="CU267" s="13"/>
      <c r="CV267" s="13"/>
      <c r="CW267" s="13"/>
      <c r="CX267" s="13"/>
      <c r="CY267" s="13"/>
      <c r="CZ267" s="13"/>
      <c r="DA267" s="13"/>
      <c r="DB267" s="13"/>
      <c r="DC267" s="13"/>
      <c r="DD267" s="13"/>
      <c r="DE267" s="13"/>
      <c r="DF267" s="13"/>
      <c r="DG267" s="13"/>
      <c r="DH267" s="13"/>
      <c r="DI267" s="13"/>
      <c r="DJ267" s="13"/>
      <c r="DK267" s="13"/>
      <c r="DL267" s="13"/>
      <c r="DM267" s="13"/>
      <c r="DN267" s="13"/>
      <c r="DO267" s="13"/>
      <c r="DP267" s="13"/>
      <c r="DQ267" s="13"/>
      <c r="DR267" s="13"/>
      <c r="DS267" s="13"/>
      <c r="DT267" s="13"/>
      <c r="DU267" s="13"/>
      <c r="DV267" s="13"/>
      <c r="DW267" s="13"/>
      <c r="DX267" s="13"/>
      <c r="DY267" s="13"/>
      <c r="DZ267" s="13"/>
      <c r="EA267" s="13"/>
      <c r="EB267" s="13"/>
      <c r="EC267" s="13"/>
      <c r="ED267" s="13"/>
      <c r="EE267" s="13"/>
      <c r="EF267" s="13"/>
      <c r="EG267" s="13"/>
      <c r="EH267" s="13"/>
      <c r="EI267" s="13"/>
      <c r="EJ267" s="13"/>
      <c r="EK267" s="13"/>
    </row>
    <row r="268" spans="9:141" ht="13.5">
      <c r="I268" s="113"/>
      <c r="J268" s="4"/>
      <c r="AC268" s="13"/>
      <c r="AD268" s="13"/>
      <c r="AE268" s="13"/>
      <c r="AF268" s="13"/>
      <c r="AG268" s="13"/>
      <c r="AH268" s="13"/>
      <c r="AI268" s="13"/>
      <c r="AJ268" s="13"/>
      <c r="AK268" s="13"/>
      <c r="AL268" s="13"/>
      <c r="AM268" s="13"/>
      <c r="AN268" s="13"/>
      <c r="AO268" s="13"/>
      <c r="AP268" s="13"/>
      <c r="AQ268" s="13"/>
      <c r="AR268" s="13"/>
      <c r="AS268" s="13"/>
      <c r="AT268" s="13"/>
      <c r="AU268" s="13"/>
      <c r="AV268" s="13"/>
      <c r="AW268" s="13"/>
      <c r="AX268" s="13"/>
      <c r="AY268" s="13"/>
      <c r="AZ268" s="13"/>
      <c r="BA268" s="13"/>
      <c r="BB268" s="13"/>
      <c r="BC268" s="13"/>
      <c r="BD268" s="13"/>
      <c r="BE268" s="13"/>
      <c r="BF268" s="13"/>
      <c r="BG268" s="13"/>
      <c r="BH268" s="13"/>
      <c r="BI268" s="13"/>
      <c r="BJ268" s="13"/>
      <c r="BK268" s="13"/>
      <c r="BL268" s="13"/>
      <c r="BM268" s="13"/>
      <c r="BN268" s="13"/>
      <c r="BO268" s="13"/>
      <c r="BP268" s="13"/>
      <c r="BQ268" s="13"/>
      <c r="BR268" s="13"/>
      <c r="BS268" s="13"/>
      <c r="BT268" s="13"/>
      <c r="BU268" s="13"/>
      <c r="BV268" s="13"/>
      <c r="BW268" s="13"/>
      <c r="BX268" s="13"/>
      <c r="BY268" s="13"/>
      <c r="BZ268" s="13"/>
      <c r="CA268" s="13"/>
      <c r="CB268" s="13"/>
      <c r="CC268" s="13"/>
      <c r="CD268" s="13"/>
      <c r="CE268" s="13"/>
      <c r="CF268" s="13"/>
      <c r="CG268" s="13"/>
      <c r="CH268" s="13"/>
      <c r="CI268" s="13"/>
      <c r="CJ268" s="13"/>
      <c r="CK268" s="13"/>
      <c r="CL268" s="13"/>
      <c r="CM268" s="13"/>
      <c r="CN268" s="13"/>
      <c r="CO268" s="13"/>
      <c r="CP268" s="13"/>
      <c r="CQ268" s="13"/>
      <c r="CR268" s="13"/>
      <c r="CS268" s="13"/>
      <c r="CT268" s="13"/>
      <c r="CU268" s="13"/>
      <c r="CV268" s="13"/>
      <c r="CW268" s="13"/>
      <c r="CX268" s="13"/>
      <c r="CY268" s="13"/>
      <c r="CZ268" s="13"/>
      <c r="DA268" s="13"/>
      <c r="DB268" s="13"/>
      <c r="DC268" s="13"/>
      <c r="DD268" s="13"/>
      <c r="DE268" s="13"/>
      <c r="DF268" s="13"/>
      <c r="DG268" s="13"/>
      <c r="DH268" s="13"/>
      <c r="DI268" s="13"/>
      <c r="DJ268" s="13"/>
      <c r="DK268" s="13"/>
      <c r="DL268" s="13"/>
      <c r="DM268" s="13"/>
      <c r="DN268" s="13"/>
      <c r="DO268" s="13"/>
      <c r="DP268" s="13"/>
      <c r="DQ268" s="13"/>
      <c r="DR268" s="13"/>
      <c r="DS268" s="13"/>
      <c r="DT268" s="13"/>
      <c r="DU268" s="13"/>
      <c r="DV268" s="13"/>
      <c r="DW268" s="13"/>
      <c r="DX268" s="13"/>
      <c r="DY268" s="13"/>
      <c r="DZ268" s="13"/>
      <c r="EA268" s="13"/>
      <c r="EB268" s="13"/>
      <c r="EC268" s="13"/>
      <c r="ED268" s="13"/>
      <c r="EE268" s="13"/>
      <c r="EF268" s="13"/>
      <c r="EG268" s="13"/>
      <c r="EH268" s="13"/>
      <c r="EI268" s="13"/>
      <c r="EJ268" s="13"/>
      <c r="EK268" s="13"/>
    </row>
    <row r="269" spans="9:141">
      <c r="I269" s="113"/>
      <c r="J269" s="4"/>
    </row>
    <row r="270" spans="9:141">
      <c r="I270" s="104"/>
      <c r="J270" s="4"/>
    </row>
    <row r="271" spans="9:141">
      <c r="I271" s="104"/>
    </row>
    <row r="272" spans="9:141">
      <c r="I272" s="104"/>
    </row>
    <row r="273" spans="9:10">
      <c r="I273" s="104"/>
      <c r="J273" s="6"/>
    </row>
    <row r="274" spans="9:10">
      <c r="I274" s="139"/>
      <c r="J274" s="6"/>
    </row>
    <row r="275" spans="9:10">
      <c r="I275" s="139"/>
      <c r="J275" s="6"/>
    </row>
    <row r="276" spans="9:10">
      <c r="I276" s="139"/>
      <c r="J276" s="6"/>
    </row>
    <row r="277" spans="9:10">
      <c r="I277" s="139"/>
      <c r="J277" s="6"/>
    </row>
    <row r="278" spans="9:10">
      <c r="I278" s="139"/>
      <c r="J278" s="6"/>
    </row>
    <row r="279" spans="9:10">
      <c r="I279" s="139"/>
      <c r="J279" s="6"/>
    </row>
    <row r="280" spans="9:10">
      <c r="I280" s="139"/>
      <c r="J280" s="6"/>
    </row>
    <row r="281" spans="9:10">
      <c r="I281" s="139"/>
      <c r="J281" s="6"/>
    </row>
    <row r="282" spans="9:10">
      <c r="I282" s="139"/>
      <c r="J282" s="6"/>
    </row>
    <row r="283" spans="9:10">
      <c r="I283" s="139"/>
      <c r="J283" s="6"/>
    </row>
    <row r="284" spans="9:10">
      <c r="I284" s="139"/>
    </row>
    <row r="285" spans="9:10">
      <c r="I285" s="139"/>
    </row>
    <row r="286" spans="9:10">
      <c r="I286" s="139"/>
    </row>
    <row r="287" spans="9:10">
      <c r="I287" s="104"/>
    </row>
    <row r="288" spans="9:10">
      <c r="I288" s="104"/>
    </row>
    <row r="289" spans="9:10">
      <c r="I289" s="113"/>
      <c r="J289" s="1"/>
    </row>
    <row r="290" spans="9:10">
      <c r="I290" s="113"/>
      <c r="J290" s="1"/>
    </row>
    <row r="291" spans="9:10">
      <c r="I291" s="113"/>
    </row>
    <row r="292" spans="9:10">
      <c r="I292" s="113"/>
    </row>
    <row r="293" spans="9:10">
      <c r="I293" s="113"/>
    </row>
    <row r="294" spans="9:10">
      <c r="I294" s="113"/>
      <c r="J294" s="6"/>
    </row>
    <row r="295" spans="9:10">
      <c r="I295" s="113"/>
    </row>
    <row r="296" spans="9:10">
      <c r="I296" s="113"/>
      <c r="J296" s="6"/>
    </row>
    <row r="297" spans="9:10">
      <c r="I297" s="113"/>
      <c r="J297" s="6"/>
    </row>
    <row r="298" spans="9:10">
      <c r="I298" s="113"/>
    </row>
    <row r="299" spans="9:10">
      <c r="I299" s="113"/>
    </row>
    <row r="300" spans="9:10">
      <c r="I300" s="113"/>
      <c r="J300" s="6"/>
    </row>
    <row r="301" spans="9:10">
      <c r="I301" s="113"/>
    </row>
    <row r="302" spans="9:10">
      <c r="I302" s="113"/>
      <c r="J302" s="6"/>
    </row>
    <row r="303" spans="9:10">
      <c r="I303" s="104"/>
    </row>
    <row r="304" spans="9:10">
      <c r="I304" s="104"/>
    </row>
    <row r="305" spans="1:10">
      <c r="I305" s="104"/>
    </row>
    <row r="306" spans="1:10" ht="15">
      <c r="A306"/>
      <c r="B306"/>
      <c r="C306"/>
      <c r="D306"/>
      <c r="E306"/>
      <c r="F306"/>
      <c r="G306"/>
      <c r="H306"/>
      <c r="I306"/>
    </row>
    <row r="307" spans="1:10">
      <c r="I307" s="104"/>
    </row>
    <row r="308" spans="1:10">
      <c r="I308" s="104"/>
      <c r="J308" s="6"/>
    </row>
    <row r="309" spans="1:10">
      <c r="I309" s="104"/>
    </row>
    <row r="310" spans="1:10">
      <c r="I310" s="113"/>
      <c r="J310" s="6"/>
    </row>
    <row r="311" spans="1:10">
      <c r="I311" s="104"/>
    </row>
    <row r="312" spans="1:10">
      <c r="I312" s="113"/>
      <c r="J312" s="6"/>
    </row>
    <row r="313" spans="1:10">
      <c r="I313" s="113"/>
    </row>
    <row r="314" spans="1:10">
      <c r="I314" s="104"/>
      <c r="J314" s="6"/>
    </row>
    <row r="315" spans="1:10">
      <c r="I315" s="104"/>
    </row>
    <row r="316" spans="1:10">
      <c r="I316" s="113"/>
      <c r="J316" s="6"/>
    </row>
    <row r="317" spans="1:10">
      <c r="I317" s="104"/>
    </row>
    <row r="318" spans="1:10">
      <c r="I318" s="113"/>
      <c r="J318" s="6"/>
    </row>
    <row r="319" spans="1:10">
      <c r="I319" s="104"/>
    </row>
    <row r="320" spans="1:10" ht="15">
      <c r="A320"/>
      <c r="B320"/>
      <c r="C320"/>
      <c r="D320"/>
      <c r="E320"/>
      <c r="F320"/>
      <c r="G320"/>
      <c r="H320"/>
      <c r="I320" s="104"/>
      <c r="J320" s="6"/>
    </row>
    <row r="321" spans="9:10">
      <c r="I321" s="104"/>
    </row>
    <row r="322" spans="9:10">
      <c r="I322" s="104"/>
    </row>
    <row r="323" spans="9:10">
      <c r="I323" s="104"/>
    </row>
    <row r="324" spans="9:10">
      <c r="I324" s="113"/>
      <c r="J324" s="6"/>
    </row>
    <row r="325" spans="9:10">
      <c r="I325" s="104"/>
    </row>
    <row r="326" spans="9:10">
      <c r="I326" s="113"/>
      <c r="J326" s="6"/>
    </row>
    <row r="327" spans="9:10">
      <c r="I327" s="104"/>
    </row>
    <row r="328" spans="9:10">
      <c r="I328" s="113"/>
    </row>
    <row r="329" spans="9:10">
      <c r="I329" s="104"/>
    </row>
    <row r="330" spans="9:10">
      <c r="I330" s="113"/>
    </row>
    <row r="331" spans="9:10">
      <c r="I331" s="104"/>
    </row>
    <row r="332" spans="9:10">
      <c r="I332" s="113"/>
    </row>
    <row r="333" spans="9:10">
      <c r="I333" s="104"/>
    </row>
    <row r="334" spans="9:10">
      <c r="I334" s="113"/>
    </row>
    <row r="335" spans="9:10">
      <c r="I335" s="104"/>
    </row>
    <row r="336" spans="9:10">
      <c r="I336" s="113"/>
    </row>
    <row r="337" spans="9:59">
      <c r="I337" s="104"/>
    </row>
    <row r="338" spans="9:59">
      <c r="I338" s="113"/>
    </row>
    <row r="339" spans="9:59">
      <c r="I339" s="113"/>
    </row>
    <row r="340" spans="9:59">
      <c r="I340" s="104"/>
    </row>
    <row r="341" spans="9:59">
      <c r="I341" s="104"/>
    </row>
    <row r="342" spans="9:59">
      <c r="I342" s="104"/>
    </row>
    <row r="343" spans="9:59">
      <c r="I343" s="113"/>
    </row>
    <row r="344" spans="9:59">
      <c r="I344" s="104"/>
    </row>
    <row r="345" spans="9:59">
      <c r="I345" s="104"/>
    </row>
    <row r="346" spans="9:59">
      <c r="I346" s="104"/>
    </row>
    <row r="347" spans="9:59">
      <c r="I347" s="104"/>
    </row>
    <row r="348" spans="9:59">
      <c r="I348" s="143"/>
    </row>
    <row r="349" spans="9:59">
      <c r="I349" s="143"/>
    </row>
    <row r="350" spans="9:59" ht="12.75">
      <c r="I350" s="143"/>
      <c r="AC350" s="66"/>
      <c r="AD350" s="66"/>
      <c r="AE350" s="66"/>
      <c r="AF350" s="66"/>
      <c r="AG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row>
    <row r="351" spans="9:59" ht="12.75">
      <c r="I351" s="104"/>
      <c r="AC351" s="66"/>
      <c r="AD351" s="66"/>
      <c r="AE351" s="66"/>
      <c r="AF351" s="66"/>
      <c r="AG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row>
    <row r="352" spans="9:59" ht="12.75">
      <c r="I352" s="104"/>
      <c r="K352" s="1"/>
      <c r="AC352" s="66"/>
      <c r="AD352" s="66"/>
      <c r="AE352" s="66"/>
      <c r="AF352" s="66"/>
      <c r="AG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row>
    <row r="353" spans="9:59" ht="12.75">
      <c r="I353" s="104"/>
      <c r="J353" s="1"/>
      <c r="K353" s="1"/>
      <c r="AC353" s="66"/>
      <c r="AD353" s="66"/>
      <c r="AE353" s="66"/>
      <c r="AF353" s="66"/>
      <c r="AG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row>
    <row r="354" spans="9:59" ht="12.75">
      <c r="I354" s="104"/>
      <c r="J354" s="1"/>
      <c r="AC354" s="66"/>
      <c r="AD354" s="66"/>
      <c r="AE354" s="66"/>
      <c r="AF354" s="66"/>
      <c r="AG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row>
    <row r="355" spans="9:59" ht="12.75">
      <c r="I355" s="104"/>
      <c r="AC355" s="66"/>
      <c r="AD355" s="66"/>
      <c r="AE355" s="66"/>
      <c r="AF355" s="66"/>
      <c r="AG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row>
    <row r="356" spans="9:59" ht="12.75">
      <c r="I356" s="104"/>
      <c r="AC356" s="66"/>
      <c r="AD356" s="66"/>
      <c r="AE356" s="66"/>
      <c r="AF356" s="66"/>
      <c r="AG356" s="66"/>
      <c r="AH356" s="66"/>
      <c r="AI356" s="66"/>
      <c r="AJ356" s="66"/>
      <c r="AK356" s="66"/>
      <c r="AL356" s="66"/>
      <c r="AM356" s="66"/>
      <c r="AN356" s="66"/>
      <c r="AO356" s="66"/>
      <c r="AP356" s="66"/>
      <c r="AQ356" s="66"/>
      <c r="AR356" s="66"/>
      <c r="AS356" s="66"/>
      <c r="AT356" s="66"/>
      <c r="AU356" s="66"/>
      <c r="AV356" s="66"/>
      <c r="AW356" s="66"/>
      <c r="AX356" s="66"/>
      <c r="AY356" s="66"/>
      <c r="AZ356" s="66"/>
      <c r="BA356" s="66"/>
      <c r="BB356" s="66"/>
      <c r="BC356" s="66"/>
      <c r="BD356" s="66"/>
      <c r="BE356" s="66"/>
      <c r="BF356" s="66"/>
      <c r="BG356" s="66"/>
    </row>
    <row r="357" spans="9:59" ht="12.75">
      <c r="I357" s="104"/>
      <c r="K357" s="6"/>
      <c r="AC357" s="66"/>
      <c r="AD357" s="66"/>
      <c r="AE357" s="66"/>
      <c r="AF357" s="66"/>
      <c r="AG357" s="66"/>
      <c r="AH357" s="66"/>
      <c r="AI357" s="66"/>
      <c r="AJ357" s="66"/>
      <c r="AK357" s="66"/>
      <c r="AL357" s="66"/>
      <c r="AM357" s="66"/>
      <c r="AN357" s="66"/>
      <c r="AO357" s="66"/>
      <c r="AP357" s="66"/>
      <c r="AQ357" s="66"/>
      <c r="AR357" s="66"/>
      <c r="AS357" s="66"/>
      <c r="AT357" s="66"/>
      <c r="AU357" s="66"/>
      <c r="AV357" s="66"/>
      <c r="AW357" s="66"/>
      <c r="AX357" s="66"/>
      <c r="AY357" s="66"/>
      <c r="AZ357" s="66"/>
      <c r="BA357" s="66"/>
      <c r="BB357" s="66"/>
      <c r="BC357" s="66"/>
      <c r="BD357" s="66"/>
      <c r="BE357" s="66"/>
      <c r="BF357" s="66"/>
      <c r="BG357" s="66"/>
    </row>
    <row r="358" spans="9:59" ht="12.75">
      <c r="I358" s="104"/>
      <c r="J358" s="6"/>
      <c r="AC358" s="66"/>
      <c r="AD358" s="66"/>
      <c r="AE358" s="66"/>
      <c r="AF358" s="66"/>
      <c r="AG358" s="66"/>
      <c r="AH358" s="66"/>
      <c r="AI358" s="66"/>
      <c r="AJ358" s="66"/>
      <c r="AK358" s="66"/>
      <c r="AL358" s="66"/>
      <c r="AM358" s="66"/>
      <c r="AN358" s="66"/>
      <c r="AO358" s="66"/>
      <c r="AP358" s="66"/>
      <c r="AQ358" s="66"/>
      <c r="AR358" s="66"/>
      <c r="AS358" s="66"/>
      <c r="AT358" s="66"/>
      <c r="AU358" s="66"/>
      <c r="AV358" s="66"/>
      <c r="AW358" s="66"/>
      <c r="AX358" s="66"/>
      <c r="AY358" s="66"/>
      <c r="AZ358" s="66"/>
      <c r="BA358" s="66"/>
      <c r="BB358" s="66"/>
      <c r="BC358" s="66"/>
      <c r="BD358" s="66"/>
      <c r="BE358" s="66"/>
      <c r="BF358" s="66"/>
      <c r="BG358" s="66"/>
    </row>
    <row r="359" spans="9:59" ht="12.75">
      <c r="I359" s="104"/>
      <c r="AC359" s="66"/>
      <c r="AD359" s="66"/>
      <c r="AE359" s="66"/>
      <c r="AF359" s="66"/>
      <c r="AG359" s="66"/>
      <c r="AH359" s="66"/>
      <c r="AI359" s="66"/>
      <c r="AJ359" s="66"/>
      <c r="AK359" s="66"/>
      <c r="AL359" s="66"/>
      <c r="AM359" s="66"/>
      <c r="AN359" s="66"/>
      <c r="AO359" s="66"/>
      <c r="AP359" s="66"/>
      <c r="AQ359" s="66"/>
      <c r="AR359" s="66"/>
      <c r="AS359" s="66"/>
      <c r="AT359" s="66"/>
      <c r="AU359" s="66"/>
      <c r="AV359" s="66"/>
      <c r="AW359" s="66"/>
      <c r="AX359" s="66"/>
      <c r="AY359" s="66"/>
      <c r="AZ359" s="66"/>
      <c r="BA359" s="66"/>
      <c r="BB359" s="66"/>
      <c r="BC359" s="66"/>
      <c r="BD359" s="66"/>
      <c r="BE359" s="66"/>
      <c r="BF359" s="66"/>
      <c r="BG359" s="66"/>
    </row>
    <row r="360" spans="9:59" ht="12.75">
      <c r="I360" s="104"/>
      <c r="AC360" s="66"/>
      <c r="AD360" s="66"/>
      <c r="AE360" s="66"/>
      <c r="AF360" s="66"/>
      <c r="AG360" s="66"/>
      <c r="AH360" s="66"/>
      <c r="AI360" s="66"/>
      <c r="AJ360" s="66"/>
      <c r="AK360" s="66"/>
      <c r="AL360" s="66"/>
      <c r="AM360" s="66"/>
      <c r="AN360" s="66"/>
      <c r="AO360" s="66"/>
      <c r="AP360" s="66"/>
      <c r="AQ360" s="66"/>
      <c r="AR360" s="66"/>
      <c r="AS360" s="66"/>
      <c r="AT360" s="66"/>
      <c r="AU360" s="66"/>
      <c r="AV360" s="66"/>
      <c r="AW360" s="66"/>
      <c r="AX360" s="66"/>
      <c r="AY360" s="66"/>
      <c r="AZ360" s="66"/>
      <c r="BA360" s="66"/>
      <c r="BB360" s="66"/>
      <c r="BC360" s="66"/>
      <c r="BD360" s="66"/>
      <c r="BE360" s="66"/>
      <c r="BF360" s="66"/>
      <c r="BG360" s="66"/>
    </row>
    <row r="361" spans="9:59" ht="12.75">
      <c r="I361" s="104"/>
      <c r="K361" s="6"/>
      <c r="AC361" s="66"/>
      <c r="AD361" s="66"/>
      <c r="AE361" s="66"/>
      <c r="AF361" s="66"/>
      <c r="AG361" s="66"/>
      <c r="AH361" s="66"/>
      <c r="AI361" s="66"/>
      <c r="AJ361" s="66"/>
      <c r="AK361" s="66"/>
      <c r="AL361" s="66"/>
      <c r="AM361" s="66"/>
      <c r="AN361" s="66"/>
      <c r="AO361" s="66"/>
      <c r="AP361" s="66"/>
      <c r="AQ361" s="66"/>
      <c r="AR361" s="66"/>
      <c r="AS361" s="66"/>
      <c r="AT361" s="66"/>
      <c r="AU361" s="66"/>
      <c r="AV361" s="66"/>
      <c r="AW361" s="66"/>
      <c r="AX361" s="66"/>
      <c r="AY361" s="66"/>
      <c r="AZ361" s="66"/>
      <c r="BA361" s="66"/>
      <c r="BB361" s="66"/>
      <c r="BC361" s="66"/>
      <c r="BD361" s="66"/>
      <c r="BE361" s="66"/>
      <c r="BF361" s="66"/>
      <c r="BG361" s="66"/>
    </row>
    <row r="362" spans="9:59" ht="12.75">
      <c r="I362" s="104"/>
      <c r="J362" s="6"/>
      <c r="AC362" s="66"/>
      <c r="AD362" s="66"/>
      <c r="AE362" s="66"/>
      <c r="AF362" s="66"/>
      <c r="AG362" s="66"/>
      <c r="AH362" s="66"/>
      <c r="AI362" s="66"/>
      <c r="AJ362" s="66"/>
      <c r="AK362" s="66"/>
      <c r="AL362" s="66"/>
      <c r="AM362" s="66"/>
      <c r="AN362" s="66"/>
      <c r="AO362" s="66"/>
      <c r="AP362" s="66"/>
      <c r="AQ362" s="66"/>
      <c r="AR362" s="66"/>
      <c r="AS362" s="66"/>
      <c r="AT362" s="66"/>
      <c r="AU362" s="66"/>
      <c r="AV362" s="66"/>
      <c r="AW362" s="66"/>
      <c r="AX362" s="66"/>
      <c r="AY362" s="66"/>
      <c r="AZ362" s="66"/>
      <c r="BA362" s="66"/>
      <c r="BB362" s="66"/>
      <c r="BC362" s="66"/>
      <c r="BD362" s="66"/>
      <c r="BE362" s="66"/>
      <c r="BF362" s="66"/>
      <c r="BG362" s="66"/>
    </row>
    <row r="363" spans="9:59" ht="12.75">
      <c r="I363" s="104"/>
      <c r="AC363" s="66"/>
      <c r="AD363" s="66"/>
      <c r="AE363" s="66"/>
      <c r="AF363" s="66"/>
      <c r="AG363" s="66"/>
      <c r="AH363" s="66"/>
      <c r="AI363" s="66"/>
      <c r="AJ363" s="66"/>
      <c r="AK363" s="66"/>
      <c r="AL363" s="66"/>
      <c r="AM363" s="66"/>
      <c r="AN363" s="66"/>
      <c r="AO363" s="66"/>
      <c r="AP363" s="66"/>
      <c r="AQ363" s="66"/>
      <c r="AR363" s="66"/>
      <c r="AS363" s="66"/>
      <c r="AT363" s="66"/>
      <c r="AU363" s="66"/>
      <c r="AV363" s="66"/>
      <c r="AW363" s="66"/>
      <c r="AX363" s="66"/>
      <c r="AY363" s="66"/>
      <c r="AZ363" s="66"/>
      <c r="BA363" s="66"/>
      <c r="BB363" s="66"/>
      <c r="BC363" s="66"/>
      <c r="BD363" s="66"/>
      <c r="BE363" s="66"/>
      <c r="BF363" s="66"/>
      <c r="BG363" s="66"/>
    </row>
    <row r="364" spans="9:59" ht="12.75">
      <c r="I364" s="104"/>
      <c r="AC364" s="66"/>
      <c r="AD364" s="66"/>
      <c r="AE364" s="66"/>
      <c r="AF364" s="66"/>
      <c r="AG364" s="66"/>
      <c r="AH364" s="66"/>
      <c r="AI364" s="66"/>
      <c r="AJ364" s="66"/>
      <c r="AK364" s="66"/>
      <c r="AL364" s="66"/>
      <c r="AM364" s="66"/>
      <c r="AN364" s="66"/>
      <c r="AO364" s="66"/>
      <c r="AP364" s="66"/>
      <c r="AQ364" s="66"/>
      <c r="AR364" s="66"/>
      <c r="AS364" s="66"/>
      <c r="AT364" s="66"/>
      <c r="AU364" s="66"/>
      <c r="AV364" s="66"/>
      <c r="AW364" s="66"/>
      <c r="AX364" s="66"/>
      <c r="AY364" s="66"/>
      <c r="AZ364" s="66"/>
      <c r="BA364" s="66"/>
      <c r="BB364" s="66"/>
      <c r="BC364" s="66"/>
      <c r="BD364" s="66"/>
      <c r="BE364" s="66"/>
      <c r="BF364" s="66"/>
      <c r="BG364" s="66"/>
    </row>
    <row r="365" spans="9:59" ht="12.75">
      <c r="I365" s="104"/>
      <c r="AC365" s="66"/>
      <c r="AD365" s="66"/>
      <c r="AE365" s="66"/>
      <c r="AF365" s="66"/>
      <c r="AG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row>
    <row r="366" spans="9:59" ht="12.75">
      <c r="I366" s="104"/>
      <c r="K366" s="6"/>
      <c r="AC366" s="66"/>
      <c r="AD366" s="66"/>
      <c r="AE366" s="66"/>
      <c r="AF366" s="66"/>
      <c r="AG366" s="66"/>
      <c r="AH366" s="66"/>
      <c r="AI366" s="66"/>
      <c r="AJ366" s="66"/>
      <c r="AK366" s="66"/>
      <c r="AL366" s="66"/>
      <c r="AM366" s="66"/>
      <c r="AN366" s="66"/>
      <c r="AO366" s="66"/>
      <c r="AP366" s="66"/>
      <c r="AQ366" s="66"/>
      <c r="AR366" s="66"/>
      <c r="AS366" s="66"/>
      <c r="AT366" s="66"/>
      <c r="AU366" s="66"/>
      <c r="AV366" s="66"/>
      <c r="AW366" s="66"/>
      <c r="AX366" s="66"/>
      <c r="AY366" s="66"/>
      <c r="AZ366" s="66"/>
      <c r="BA366" s="66"/>
      <c r="BB366" s="66"/>
      <c r="BC366" s="66"/>
      <c r="BD366" s="66"/>
      <c r="BE366" s="66"/>
      <c r="BF366" s="66"/>
      <c r="BG366" s="66"/>
    </row>
    <row r="367" spans="9:59" ht="12.75">
      <c r="I367" s="104"/>
      <c r="J367" s="6"/>
      <c r="AC367" s="66"/>
      <c r="AD367" s="66"/>
      <c r="AE367" s="66"/>
      <c r="AF367" s="66"/>
      <c r="AG367" s="66"/>
      <c r="AH367" s="66"/>
      <c r="AI367" s="66"/>
      <c r="AJ367" s="66"/>
      <c r="AK367" s="66"/>
      <c r="AL367" s="66"/>
      <c r="AM367" s="66"/>
      <c r="AN367" s="66"/>
      <c r="AO367" s="66"/>
      <c r="AP367" s="66"/>
      <c r="AQ367" s="66"/>
      <c r="AR367" s="66"/>
      <c r="AS367" s="66"/>
      <c r="AT367" s="66"/>
      <c r="AU367" s="66"/>
      <c r="AV367" s="66"/>
      <c r="AW367" s="66"/>
      <c r="AX367" s="66"/>
      <c r="AY367" s="66"/>
      <c r="AZ367" s="66"/>
      <c r="BA367" s="66"/>
      <c r="BB367" s="66"/>
      <c r="BC367" s="66"/>
      <c r="BD367" s="66"/>
      <c r="BE367" s="66"/>
      <c r="BF367" s="66"/>
      <c r="BG367" s="66"/>
    </row>
    <row r="368" spans="9:59" ht="12.75">
      <c r="I368" s="104"/>
      <c r="K368" s="6"/>
      <c r="AC368" s="66"/>
      <c r="AD368" s="66"/>
      <c r="AE368" s="66"/>
      <c r="AF368" s="66"/>
      <c r="AG368" s="66"/>
      <c r="AH368" s="66"/>
      <c r="AI368" s="66"/>
      <c r="AJ368" s="66"/>
      <c r="AK368" s="66"/>
      <c r="AL368" s="66"/>
      <c r="AM368" s="66"/>
      <c r="AN368" s="66"/>
      <c r="AO368" s="66"/>
      <c r="AP368" s="66"/>
      <c r="AQ368" s="66"/>
      <c r="AR368" s="66"/>
      <c r="AS368" s="66"/>
      <c r="AT368" s="66"/>
      <c r="AU368" s="66"/>
      <c r="AV368" s="66"/>
      <c r="AW368" s="66"/>
      <c r="AX368" s="66"/>
      <c r="AY368" s="66"/>
      <c r="AZ368" s="66"/>
      <c r="BA368" s="66"/>
      <c r="BB368" s="66"/>
      <c r="BC368" s="66"/>
      <c r="BD368" s="66"/>
      <c r="BE368" s="66"/>
      <c r="BF368" s="66"/>
      <c r="BG368" s="66"/>
    </row>
    <row r="369" spans="1:59" ht="12.75">
      <c r="I369" s="104"/>
      <c r="J369" s="6"/>
      <c r="K369" s="6"/>
      <c r="AC369" s="66"/>
      <c r="AD369" s="66"/>
      <c r="AE369" s="66"/>
      <c r="AF369" s="66"/>
      <c r="AG369" s="66"/>
      <c r="AH369" s="66"/>
      <c r="AI369" s="66"/>
      <c r="AJ369" s="66"/>
      <c r="AK369" s="66"/>
      <c r="AL369" s="66"/>
      <c r="AM369" s="66"/>
      <c r="AN369" s="66"/>
      <c r="AO369" s="66"/>
      <c r="AP369" s="66"/>
      <c r="AQ369" s="66"/>
      <c r="AR369" s="66"/>
      <c r="AS369" s="66"/>
      <c r="AT369" s="66"/>
      <c r="AU369" s="66"/>
      <c r="AV369" s="66"/>
      <c r="AW369" s="66"/>
      <c r="AX369" s="66"/>
      <c r="AY369" s="66"/>
      <c r="AZ369" s="66"/>
      <c r="BA369" s="66"/>
      <c r="BB369" s="66"/>
      <c r="BC369" s="66"/>
      <c r="BD369" s="66"/>
      <c r="BE369" s="66"/>
      <c r="BF369" s="66"/>
      <c r="BG369" s="66"/>
    </row>
    <row r="370" spans="1:59" ht="15">
      <c r="A370"/>
      <c r="B370"/>
      <c r="C370"/>
      <c r="D370"/>
      <c r="E370"/>
      <c r="F370"/>
      <c r="G370"/>
      <c r="H370"/>
      <c r="I370"/>
      <c r="J370" s="6"/>
      <c r="AC370" s="66"/>
      <c r="AD370" s="66"/>
      <c r="AE370" s="66"/>
      <c r="AF370" s="66"/>
      <c r="AG370" s="66"/>
      <c r="AH370" s="66"/>
      <c r="AI370" s="66"/>
      <c r="AJ370" s="66"/>
      <c r="AK370" s="66"/>
      <c r="AL370" s="66"/>
      <c r="AM370" s="66"/>
      <c r="AN370" s="66"/>
      <c r="AO370" s="66"/>
      <c r="AP370" s="66"/>
      <c r="AQ370" s="66"/>
      <c r="AR370" s="66"/>
      <c r="AS370" s="66"/>
      <c r="AT370" s="66"/>
      <c r="AU370" s="66"/>
      <c r="AV370" s="66"/>
      <c r="AW370" s="66"/>
      <c r="AX370" s="66"/>
      <c r="AY370" s="66"/>
      <c r="AZ370" s="66"/>
      <c r="BA370" s="66"/>
      <c r="BB370" s="66"/>
      <c r="BC370" s="66"/>
      <c r="BD370" s="66"/>
      <c r="BE370" s="66"/>
      <c r="BF370" s="66"/>
      <c r="BG370" s="66"/>
    </row>
    <row r="371" spans="1:59" ht="12.75">
      <c r="AC371" s="66"/>
      <c r="AD371" s="66"/>
      <c r="AE371" s="66"/>
      <c r="AF371" s="66"/>
      <c r="AG371" s="66"/>
      <c r="AH371" s="66"/>
      <c r="AI371" s="66"/>
      <c r="AJ371" s="66"/>
      <c r="AK371" s="66"/>
      <c r="AL371" s="66"/>
      <c r="AM371" s="66"/>
      <c r="AN371" s="66"/>
      <c r="AO371" s="66"/>
      <c r="AP371" s="66"/>
      <c r="AQ371" s="66"/>
      <c r="AR371" s="66"/>
      <c r="AS371" s="66"/>
      <c r="AT371" s="66"/>
      <c r="AU371" s="66"/>
      <c r="AV371" s="66"/>
      <c r="AW371" s="66"/>
      <c r="AX371" s="66"/>
      <c r="AY371" s="66"/>
      <c r="AZ371" s="66"/>
      <c r="BA371" s="66"/>
      <c r="BB371" s="66"/>
      <c r="BC371" s="66"/>
      <c r="BD371" s="66"/>
      <c r="BE371" s="66"/>
      <c r="BF371" s="66"/>
      <c r="BG371" s="66"/>
    </row>
    <row r="372" spans="1:59" ht="12.75">
      <c r="AC372" s="66"/>
      <c r="AD372" s="66"/>
      <c r="AE372" s="66"/>
      <c r="AF372" s="66"/>
      <c r="AG372" s="66"/>
      <c r="AH372" s="66"/>
      <c r="AI372" s="66"/>
      <c r="AJ372" s="66"/>
      <c r="AK372" s="66"/>
      <c r="AL372" s="66"/>
      <c r="AM372" s="66"/>
      <c r="AN372" s="66"/>
      <c r="AO372" s="66"/>
      <c r="AP372" s="66"/>
      <c r="AQ372" s="66"/>
      <c r="AR372" s="66"/>
      <c r="AS372" s="66"/>
      <c r="AT372" s="66"/>
      <c r="AU372" s="66"/>
      <c r="AV372" s="66"/>
      <c r="AW372" s="66"/>
      <c r="AX372" s="66"/>
      <c r="AY372" s="66"/>
      <c r="AZ372" s="66"/>
      <c r="BA372" s="66"/>
      <c r="BB372" s="66"/>
      <c r="BC372" s="66"/>
      <c r="BD372" s="66"/>
      <c r="BE372" s="66"/>
      <c r="BF372" s="66"/>
      <c r="BG372" s="66"/>
    </row>
    <row r="373" spans="1:59" ht="12.75">
      <c r="K373" s="6"/>
      <c r="AC373" s="66"/>
      <c r="AD373" s="66"/>
      <c r="AE373" s="66"/>
      <c r="AF373" s="66"/>
      <c r="AG373" s="66"/>
      <c r="AH373" s="66"/>
      <c r="AI373" s="66"/>
      <c r="AJ373" s="66"/>
      <c r="AK373" s="66"/>
      <c r="AL373" s="66"/>
      <c r="AM373" s="66"/>
      <c r="AN373" s="66"/>
      <c r="AO373" s="66"/>
      <c r="AP373" s="66"/>
      <c r="AQ373" s="66"/>
      <c r="AR373" s="66"/>
      <c r="AS373" s="66"/>
      <c r="AT373" s="66"/>
      <c r="AU373" s="66"/>
      <c r="AV373" s="66"/>
      <c r="AW373" s="66"/>
      <c r="AX373" s="66"/>
      <c r="AY373" s="66"/>
      <c r="AZ373" s="66"/>
      <c r="BA373" s="66"/>
      <c r="BB373" s="66"/>
      <c r="BC373" s="66"/>
      <c r="BD373" s="66"/>
      <c r="BE373" s="66"/>
      <c r="BF373" s="66"/>
      <c r="BG373" s="66"/>
    </row>
    <row r="374" spans="1:59" ht="12.75">
      <c r="AC374" s="66"/>
      <c r="AD374" s="66"/>
      <c r="AE374" s="66"/>
      <c r="AF374" s="66"/>
      <c r="AG374" s="66"/>
      <c r="AH374" s="66"/>
      <c r="AI374" s="66"/>
      <c r="AJ374" s="66"/>
      <c r="AK374" s="66"/>
      <c r="AL374" s="66"/>
      <c r="AM374" s="66"/>
      <c r="AN374" s="66"/>
      <c r="AO374" s="66"/>
      <c r="AP374" s="66"/>
      <c r="AQ374" s="66"/>
      <c r="AR374" s="66"/>
      <c r="AS374" s="66"/>
      <c r="AT374" s="66"/>
      <c r="AU374" s="66"/>
      <c r="AV374" s="66"/>
      <c r="AW374" s="66"/>
      <c r="AX374" s="66"/>
      <c r="AY374" s="66"/>
      <c r="AZ374" s="66"/>
      <c r="BA374" s="66"/>
      <c r="BB374" s="66"/>
      <c r="BC374" s="66"/>
      <c r="BD374" s="66"/>
      <c r="BE374" s="66"/>
      <c r="BF374" s="66"/>
      <c r="BG374" s="66"/>
    </row>
    <row r="375" spans="1:59" ht="12.75">
      <c r="K375" s="6"/>
      <c r="AC375" s="66"/>
      <c r="AD375" s="66"/>
      <c r="AE375" s="66"/>
      <c r="AF375" s="66"/>
      <c r="AG375" s="66"/>
      <c r="AH375" s="66"/>
      <c r="AI375" s="66"/>
      <c r="AJ375" s="66"/>
      <c r="AK375" s="66"/>
      <c r="AL375" s="66"/>
      <c r="AM375" s="66"/>
      <c r="AN375" s="66"/>
      <c r="AO375" s="66"/>
      <c r="AP375" s="66"/>
      <c r="AQ375" s="66"/>
      <c r="AR375" s="66"/>
      <c r="AS375" s="66"/>
      <c r="AT375" s="66"/>
      <c r="AU375" s="66"/>
      <c r="AV375" s="66"/>
      <c r="AW375" s="66"/>
      <c r="AX375" s="66"/>
      <c r="AY375" s="66"/>
      <c r="AZ375" s="66"/>
      <c r="BA375" s="66"/>
      <c r="BB375" s="66"/>
      <c r="BC375" s="66"/>
      <c r="BD375" s="66"/>
      <c r="BE375" s="66"/>
      <c r="BF375" s="66"/>
      <c r="BG375" s="66"/>
    </row>
    <row r="376" spans="1:59" ht="12.75">
      <c r="K376" s="6"/>
      <c r="AC376" s="66"/>
      <c r="AD376" s="66"/>
      <c r="AE376" s="66"/>
      <c r="AF376" s="66"/>
      <c r="AG376" s="66"/>
      <c r="AH376" s="66"/>
      <c r="AI376" s="66"/>
      <c r="AJ376" s="66"/>
      <c r="AK376" s="66"/>
      <c r="AL376" s="66"/>
      <c r="AM376" s="66"/>
      <c r="AN376" s="66"/>
      <c r="AO376" s="66"/>
      <c r="AP376" s="66"/>
      <c r="AQ376" s="66"/>
      <c r="AR376" s="66"/>
      <c r="AS376" s="66"/>
      <c r="AT376" s="66"/>
      <c r="AU376" s="66"/>
      <c r="AV376" s="66"/>
      <c r="AW376" s="66"/>
      <c r="AX376" s="66"/>
      <c r="AY376" s="66"/>
      <c r="AZ376" s="66"/>
      <c r="BA376" s="66"/>
      <c r="BB376" s="66"/>
      <c r="BC376" s="66"/>
      <c r="BD376" s="66"/>
      <c r="BE376" s="66"/>
      <c r="BF376" s="66"/>
      <c r="BG376" s="66"/>
    </row>
    <row r="377" spans="1:59" ht="12.75">
      <c r="J377" s="6"/>
      <c r="K377" s="6"/>
      <c r="AC377" s="66"/>
      <c r="AD377" s="66"/>
      <c r="AE377" s="66"/>
      <c r="AF377" s="66"/>
      <c r="AG377" s="66"/>
      <c r="AH377" s="66"/>
      <c r="AI377" s="66"/>
      <c r="AJ377" s="66"/>
      <c r="AK377" s="66"/>
      <c r="AL377" s="66"/>
      <c r="AM377" s="66"/>
      <c r="AN377" s="66"/>
      <c r="AO377" s="66"/>
      <c r="AP377" s="66"/>
      <c r="AQ377" s="66"/>
      <c r="AR377" s="66"/>
      <c r="AS377" s="66"/>
      <c r="AT377" s="66"/>
      <c r="AU377" s="66"/>
      <c r="AV377" s="66"/>
      <c r="AW377" s="66"/>
      <c r="AX377" s="66"/>
      <c r="AY377" s="66"/>
      <c r="AZ377" s="66"/>
      <c r="BA377" s="66"/>
      <c r="BB377" s="66"/>
      <c r="BC377" s="66"/>
      <c r="BD377" s="66"/>
      <c r="BE377" s="66"/>
      <c r="BF377" s="66"/>
      <c r="BG377" s="66"/>
    </row>
    <row r="378" spans="1:59" ht="12.75">
      <c r="J378" s="6"/>
      <c r="K378" s="6"/>
      <c r="AC378" s="66"/>
      <c r="AD378" s="66"/>
      <c r="AE378" s="66"/>
      <c r="AF378" s="66"/>
      <c r="AG378" s="66"/>
      <c r="AH378" s="66"/>
      <c r="AI378" s="66"/>
      <c r="AJ378" s="66"/>
      <c r="AK378" s="66"/>
      <c r="AL378" s="66"/>
      <c r="AM378" s="66"/>
      <c r="AN378" s="66"/>
      <c r="AO378" s="66"/>
      <c r="AP378" s="66"/>
      <c r="AQ378" s="66"/>
      <c r="AR378" s="66"/>
      <c r="AS378" s="66"/>
      <c r="AT378" s="66"/>
      <c r="AU378" s="66"/>
      <c r="AV378" s="66"/>
      <c r="AW378" s="66"/>
      <c r="AX378" s="66"/>
      <c r="AY378" s="66"/>
      <c r="AZ378" s="66"/>
      <c r="BA378" s="66"/>
      <c r="BB378" s="66"/>
      <c r="BC378" s="66"/>
      <c r="BD378" s="66"/>
      <c r="BE378" s="66"/>
      <c r="BF378" s="66"/>
      <c r="BG378" s="66"/>
    </row>
    <row r="379" spans="1:59" ht="12.75">
      <c r="J379" s="6"/>
      <c r="AC379" s="66"/>
      <c r="AD379" s="66"/>
      <c r="AE379" s="66"/>
      <c r="AF379" s="66"/>
      <c r="AG379" s="66"/>
      <c r="AH379" s="66"/>
      <c r="AI379" s="66"/>
      <c r="AJ379" s="66"/>
      <c r="AK379" s="66"/>
      <c r="AL379" s="66"/>
      <c r="AM379" s="66"/>
      <c r="AN379" s="66"/>
      <c r="AO379" s="66"/>
      <c r="AP379" s="66"/>
      <c r="AQ379" s="66"/>
      <c r="AR379" s="66"/>
      <c r="AS379" s="66"/>
      <c r="AT379" s="66"/>
      <c r="AU379" s="66"/>
      <c r="AV379" s="66"/>
      <c r="AW379" s="66"/>
      <c r="AX379" s="66"/>
      <c r="AY379" s="66"/>
      <c r="AZ379" s="66"/>
      <c r="BA379" s="66"/>
      <c r="BB379" s="66"/>
      <c r="BC379" s="66"/>
      <c r="BD379" s="66"/>
      <c r="BE379" s="66"/>
      <c r="BF379" s="66"/>
      <c r="BG379" s="66"/>
    </row>
    <row r="380" spans="1:59" ht="12.75">
      <c r="AC380" s="66"/>
      <c r="AD380" s="66"/>
      <c r="AE380" s="66"/>
      <c r="AF380" s="66"/>
      <c r="AG380" s="66"/>
      <c r="AH380" s="66"/>
      <c r="AI380" s="66"/>
      <c r="AJ380" s="66"/>
      <c r="AK380" s="66"/>
      <c r="AL380" s="66"/>
      <c r="AM380" s="66"/>
      <c r="AN380" s="66"/>
      <c r="AO380" s="66"/>
      <c r="AP380" s="66"/>
      <c r="AQ380" s="66"/>
      <c r="AR380" s="66"/>
      <c r="AS380" s="66"/>
      <c r="AT380" s="66"/>
      <c r="AU380" s="66"/>
      <c r="AV380" s="66"/>
      <c r="AW380" s="66"/>
      <c r="AX380" s="66"/>
      <c r="AY380" s="66"/>
      <c r="AZ380" s="66"/>
      <c r="BA380" s="66"/>
      <c r="BB380" s="66"/>
      <c r="BC380" s="66"/>
      <c r="BD380" s="66"/>
      <c r="BE380" s="66"/>
      <c r="BF380" s="66"/>
      <c r="BG380" s="66"/>
    </row>
    <row r="381" spans="1:59" ht="12.75">
      <c r="AC381" s="66"/>
      <c r="AD381" s="66"/>
      <c r="AE381" s="66"/>
      <c r="AF381" s="66"/>
      <c r="AG381" s="66"/>
      <c r="AH381" s="66"/>
      <c r="AI381" s="66"/>
      <c r="AJ381" s="66"/>
      <c r="AK381" s="66"/>
      <c r="AL381" s="66"/>
      <c r="AM381" s="66"/>
      <c r="AN381" s="66"/>
      <c r="AO381" s="66"/>
      <c r="AP381" s="66"/>
      <c r="AQ381" s="66"/>
      <c r="AR381" s="66"/>
      <c r="AS381" s="66"/>
      <c r="AT381" s="66"/>
      <c r="AU381" s="66"/>
      <c r="AV381" s="66"/>
      <c r="AW381" s="66"/>
      <c r="AX381" s="66"/>
      <c r="AY381" s="66"/>
      <c r="AZ381" s="66"/>
      <c r="BA381" s="66"/>
      <c r="BB381" s="66"/>
      <c r="BC381" s="66"/>
      <c r="BD381" s="66"/>
      <c r="BE381" s="66"/>
      <c r="BF381" s="66"/>
      <c r="BG381" s="66"/>
    </row>
    <row r="382" spans="1:59" ht="12.75">
      <c r="AC382" s="66"/>
      <c r="AD382" s="66"/>
      <c r="AE382" s="66"/>
      <c r="AF382" s="66"/>
      <c r="AG382" s="66"/>
      <c r="AH382" s="66"/>
      <c r="AI382" s="66"/>
      <c r="AJ382" s="66"/>
      <c r="AK382" s="66"/>
      <c r="AL382" s="66"/>
      <c r="AM382" s="66"/>
      <c r="AN382" s="66"/>
      <c r="AO382" s="66"/>
      <c r="AP382" s="66"/>
      <c r="AQ382" s="66"/>
      <c r="AR382" s="66"/>
      <c r="AS382" s="66"/>
      <c r="AT382" s="66"/>
      <c r="AU382" s="66"/>
      <c r="AV382" s="66"/>
      <c r="AW382" s="66"/>
      <c r="AX382" s="66"/>
      <c r="AY382" s="66"/>
      <c r="AZ382" s="66"/>
      <c r="BA382" s="66"/>
      <c r="BB382" s="66"/>
      <c r="BC382" s="66"/>
      <c r="BD382" s="66"/>
      <c r="BE382" s="66"/>
      <c r="BF382" s="66"/>
      <c r="BG382" s="66"/>
    </row>
    <row r="383" spans="1:59" ht="12.75">
      <c r="AC383" s="66"/>
      <c r="AD383" s="66"/>
      <c r="AE383" s="66"/>
      <c r="AF383" s="66"/>
      <c r="AG383" s="66"/>
      <c r="AH383" s="66"/>
      <c r="AI383" s="66"/>
      <c r="AJ383" s="66"/>
      <c r="AK383" s="66"/>
      <c r="AL383" s="66"/>
      <c r="AM383" s="66"/>
      <c r="AN383" s="66"/>
      <c r="AO383" s="66"/>
      <c r="AP383" s="66"/>
      <c r="AQ383" s="66"/>
      <c r="AR383" s="66"/>
      <c r="AS383" s="66"/>
      <c r="AT383" s="66"/>
      <c r="AU383" s="66"/>
      <c r="AV383" s="66"/>
      <c r="AW383" s="66"/>
      <c r="AX383" s="66"/>
      <c r="AY383" s="66"/>
      <c r="AZ383" s="66"/>
      <c r="BA383" s="66"/>
      <c r="BB383" s="66"/>
      <c r="BC383" s="66"/>
      <c r="BD383" s="66"/>
      <c r="BE383" s="66"/>
      <c r="BF383" s="66"/>
      <c r="BG383" s="66"/>
    </row>
    <row r="384" spans="1:59" ht="12.75">
      <c r="AC384" s="66"/>
      <c r="AD384" s="66"/>
      <c r="AE384" s="66"/>
      <c r="AF384" s="66"/>
      <c r="AG384" s="66"/>
      <c r="AH384" s="66"/>
      <c r="AI384" s="66"/>
      <c r="AJ384" s="66"/>
      <c r="AK384" s="66"/>
      <c r="AL384" s="66"/>
      <c r="AM384" s="66"/>
      <c r="AN384" s="66"/>
      <c r="AO384" s="66"/>
      <c r="AP384" s="66"/>
      <c r="AQ384" s="66"/>
      <c r="AR384" s="66"/>
      <c r="AS384" s="66"/>
      <c r="AT384" s="66"/>
      <c r="AU384" s="66"/>
      <c r="AV384" s="66"/>
      <c r="AW384" s="66"/>
      <c r="AX384" s="66"/>
      <c r="AY384" s="66"/>
      <c r="AZ384" s="66"/>
      <c r="BA384" s="66"/>
      <c r="BB384" s="66"/>
      <c r="BC384" s="66"/>
      <c r="BD384" s="66"/>
      <c r="BE384" s="66"/>
      <c r="BF384" s="66"/>
      <c r="BG384" s="66"/>
    </row>
    <row r="385" spans="10:59" ht="12.75">
      <c r="J385" s="1"/>
      <c r="AC385" s="66"/>
      <c r="AD385" s="66"/>
      <c r="AE385" s="66"/>
      <c r="AF385" s="66"/>
      <c r="AG385" s="66"/>
      <c r="AH385" s="66"/>
      <c r="AI385" s="66"/>
      <c r="AJ385" s="66"/>
      <c r="AK385" s="66"/>
      <c r="AL385" s="66"/>
      <c r="AM385" s="66"/>
      <c r="AN385" s="66"/>
      <c r="AO385" s="66"/>
      <c r="AP385" s="66"/>
      <c r="AQ385" s="66"/>
      <c r="AR385" s="66"/>
      <c r="AS385" s="66"/>
      <c r="AT385" s="66"/>
      <c r="AU385" s="66"/>
      <c r="AV385" s="66"/>
      <c r="AW385" s="66"/>
      <c r="AX385" s="66"/>
      <c r="AY385" s="66"/>
      <c r="AZ385" s="66"/>
      <c r="BA385" s="66"/>
      <c r="BB385" s="66"/>
      <c r="BC385" s="66"/>
      <c r="BD385" s="66"/>
      <c r="BE385" s="66"/>
      <c r="BF385" s="66"/>
      <c r="BG385" s="66"/>
    </row>
    <row r="386" spans="10:59" ht="12.75">
      <c r="J386" s="1"/>
      <c r="AC386" s="66"/>
      <c r="AD386" s="66"/>
      <c r="AE386" s="66"/>
      <c r="AF386" s="66"/>
      <c r="AG386" s="66"/>
      <c r="AH386" s="66"/>
      <c r="AI386" s="66"/>
      <c r="AJ386" s="66"/>
      <c r="AK386" s="66"/>
      <c r="AL386" s="66"/>
      <c r="AM386" s="66"/>
      <c r="AN386" s="66"/>
      <c r="AO386" s="66"/>
      <c r="AP386" s="66"/>
      <c r="AQ386" s="66"/>
      <c r="AR386" s="66"/>
      <c r="AS386" s="66"/>
      <c r="AT386" s="66"/>
      <c r="AU386" s="66"/>
      <c r="AV386" s="66"/>
      <c r="AW386" s="66"/>
      <c r="AX386" s="66"/>
      <c r="AY386" s="66"/>
      <c r="AZ386" s="66"/>
      <c r="BA386" s="66"/>
      <c r="BB386" s="66"/>
      <c r="BC386" s="66"/>
      <c r="BD386" s="66"/>
      <c r="BE386" s="66"/>
      <c r="BF386" s="66"/>
      <c r="BG386" s="66"/>
    </row>
    <row r="387" spans="10:59" ht="12.75">
      <c r="AC387" s="66"/>
      <c r="AD387" s="66"/>
      <c r="AE387" s="66"/>
      <c r="AF387" s="66"/>
      <c r="AG387" s="66"/>
      <c r="AH387" s="66"/>
      <c r="AI387" s="66"/>
      <c r="AJ387" s="66"/>
      <c r="AK387" s="66"/>
      <c r="AL387" s="66"/>
      <c r="AM387" s="66"/>
      <c r="AN387" s="66"/>
      <c r="AO387" s="66"/>
      <c r="AP387" s="66"/>
      <c r="AQ387" s="66"/>
      <c r="AR387" s="66"/>
      <c r="AS387" s="66"/>
      <c r="AT387" s="66"/>
      <c r="AU387" s="66"/>
      <c r="AV387" s="66"/>
      <c r="AW387" s="66"/>
      <c r="AX387" s="66"/>
      <c r="AY387" s="66"/>
      <c r="AZ387" s="66"/>
      <c r="BA387" s="66"/>
      <c r="BB387" s="66"/>
      <c r="BC387" s="66"/>
      <c r="BD387" s="66"/>
      <c r="BE387" s="66"/>
      <c r="BF387" s="66"/>
      <c r="BG387" s="66"/>
    </row>
    <row r="388" spans="10:59" ht="12.75">
      <c r="AC388" s="66"/>
      <c r="AD388" s="66"/>
      <c r="AE388" s="66"/>
      <c r="AF388" s="66"/>
      <c r="AG388" s="66"/>
      <c r="AH388" s="66"/>
      <c r="AI388" s="66"/>
      <c r="AJ388" s="66"/>
      <c r="AK388" s="66"/>
      <c r="AL388" s="66"/>
      <c r="AM388" s="66"/>
      <c r="AN388" s="66"/>
      <c r="AO388" s="66"/>
      <c r="AP388" s="66"/>
      <c r="AQ388" s="66"/>
      <c r="AR388" s="66"/>
      <c r="AS388" s="66"/>
      <c r="AT388" s="66"/>
      <c r="AU388" s="66"/>
      <c r="AV388" s="66"/>
      <c r="AW388" s="66"/>
      <c r="AX388" s="66"/>
      <c r="AY388" s="66"/>
      <c r="AZ388" s="66"/>
      <c r="BA388" s="66"/>
      <c r="BB388" s="66"/>
      <c r="BC388" s="66"/>
      <c r="BD388" s="66"/>
      <c r="BE388" s="66"/>
      <c r="BF388" s="66"/>
      <c r="BG388" s="66"/>
    </row>
    <row r="389" spans="10:59" ht="12.75">
      <c r="AC389" s="66"/>
      <c r="AD389" s="66"/>
      <c r="AE389" s="66"/>
      <c r="AF389" s="66"/>
      <c r="AG389" s="66"/>
      <c r="AH389" s="66"/>
      <c r="AI389" s="66"/>
      <c r="AJ389" s="66"/>
      <c r="AK389" s="66"/>
      <c r="AL389" s="66"/>
      <c r="AM389" s="66"/>
      <c r="AN389" s="66"/>
      <c r="AO389" s="66"/>
      <c r="AP389" s="66"/>
      <c r="AQ389" s="66"/>
      <c r="AR389" s="66"/>
      <c r="AS389" s="66"/>
      <c r="AT389" s="66"/>
      <c r="AU389" s="66"/>
      <c r="AV389" s="66"/>
      <c r="AW389" s="66"/>
      <c r="AX389" s="66"/>
      <c r="AY389" s="66"/>
      <c r="AZ389" s="66"/>
      <c r="BA389" s="66"/>
      <c r="BB389" s="66"/>
      <c r="BC389" s="66"/>
      <c r="BD389" s="66"/>
      <c r="BE389" s="66"/>
      <c r="BF389" s="66"/>
      <c r="BG389" s="66"/>
    </row>
    <row r="390" spans="10:59" ht="12.75">
      <c r="AC390" s="66"/>
      <c r="AD390" s="66"/>
      <c r="AE390" s="66"/>
      <c r="AF390" s="66"/>
      <c r="AG390" s="66"/>
      <c r="AH390" s="66"/>
      <c r="AI390" s="66"/>
      <c r="AJ390" s="66"/>
      <c r="AK390" s="66"/>
      <c r="AL390" s="66"/>
      <c r="AM390" s="66"/>
      <c r="AN390" s="66"/>
      <c r="AO390" s="66"/>
      <c r="AP390" s="66"/>
      <c r="AQ390" s="66"/>
      <c r="AR390" s="66"/>
      <c r="AS390" s="66"/>
      <c r="AT390" s="66"/>
      <c r="AU390" s="66"/>
      <c r="AV390" s="66"/>
      <c r="AW390" s="66"/>
      <c r="AX390" s="66"/>
      <c r="AY390" s="66"/>
      <c r="AZ390" s="66"/>
      <c r="BA390" s="66"/>
      <c r="BB390" s="66"/>
      <c r="BC390" s="66"/>
      <c r="BD390" s="66"/>
      <c r="BE390" s="66"/>
      <c r="BF390" s="66"/>
      <c r="BG390" s="66"/>
    </row>
    <row r="391" spans="10:59" ht="12.75">
      <c r="AC391" s="66"/>
      <c r="AD391" s="66"/>
      <c r="AE391" s="66"/>
      <c r="AF391" s="66"/>
      <c r="AG391" s="66"/>
      <c r="AH391" s="66"/>
      <c r="AI391" s="66"/>
      <c r="AJ391" s="66"/>
      <c r="AK391" s="66"/>
      <c r="AL391" s="66"/>
      <c r="AM391" s="66"/>
      <c r="AN391" s="66"/>
      <c r="AO391" s="66"/>
      <c r="AP391" s="66"/>
      <c r="AQ391" s="66"/>
      <c r="AR391" s="66"/>
      <c r="AS391" s="66"/>
      <c r="AT391" s="66"/>
      <c r="AU391" s="66"/>
      <c r="AV391" s="66"/>
      <c r="AW391" s="66"/>
      <c r="AX391" s="66"/>
      <c r="AY391" s="66"/>
      <c r="AZ391" s="66"/>
      <c r="BA391" s="66"/>
      <c r="BB391" s="66"/>
      <c r="BC391" s="66"/>
      <c r="BD391" s="66"/>
      <c r="BE391" s="66"/>
      <c r="BF391" s="66"/>
      <c r="BG391" s="66"/>
    </row>
    <row r="392" spans="10:59" ht="12.75">
      <c r="AC392" s="66"/>
      <c r="AD392" s="66"/>
      <c r="AE392" s="66"/>
      <c r="AF392" s="66"/>
      <c r="AG392" s="66"/>
      <c r="AH392" s="66"/>
      <c r="AI392" s="66"/>
      <c r="AJ392" s="66"/>
      <c r="AK392" s="66"/>
      <c r="AL392" s="66"/>
      <c r="AM392" s="66"/>
      <c r="AN392" s="66"/>
      <c r="AO392" s="66"/>
      <c r="AP392" s="66"/>
      <c r="AQ392" s="66"/>
      <c r="AR392" s="66"/>
      <c r="AS392" s="66"/>
      <c r="AT392" s="66"/>
      <c r="AU392" s="66"/>
      <c r="AV392" s="66"/>
      <c r="AW392" s="66"/>
      <c r="AX392" s="66"/>
      <c r="AY392" s="66"/>
      <c r="AZ392" s="66"/>
      <c r="BA392" s="66"/>
      <c r="BB392" s="66"/>
      <c r="BC392" s="66"/>
      <c r="BD392" s="66"/>
      <c r="BE392" s="66"/>
      <c r="BF392" s="66"/>
      <c r="BG392" s="66"/>
    </row>
    <row r="393" spans="10:59" ht="12.75">
      <c r="J393" s="6"/>
      <c r="AC393" s="66"/>
      <c r="AD393" s="66"/>
      <c r="AE393" s="66"/>
      <c r="AF393" s="66"/>
      <c r="AG393" s="66"/>
      <c r="AH393" s="66"/>
      <c r="AI393" s="66"/>
      <c r="AJ393" s="66"/>
      <c r="AK393" s="66"/>
      <c r="AL393" s="66"/>
      <c r="AM393" s="66"/>
      <c r="AN393" s="66"/>
      <c r="AO393" s="66"/>
      <c r="AP393" s="66"/>
      <c r="AQ393" s="66"/>
      <c r="AR393" s="66"/>
      <c r="AS393" s="66"/>
      <c r="AT393" s="66"/>
      <c r="AU393" s="66"/>
      <c r="AV393" s="66"/>
      <c r="AW393" s="66"/>
      <c r="AX393" s="66"/>
      <c r="AY393" s="66"/>
      <c r="AZ393" s="66"/>
      <c r="BA393" s="66"/>
      <c r="BB393" s="66"/>
      <c r="BC393" s="66"/>
      <c r="BD393" s="66"/>
      <c r="BE393" s="66"/>
      <c r="BF393" s="66"/>
      <c r="BG393" s="66"/>
    </row>
    <row r="394" spans="10:59" ht="12.75">
      <c r="J394" s="6"/>
      <c r="AC394" s="66"/>
      <c r="AD394" s="66"/>
      <c r="AE394" s="66"/>
      <c r="AF394" s="66"/>
      <c r="AG394" s="66"/>
      <c r="AH394" s="66"/>
      <c r="AI394" s="66"/>
      <c r="AJ394" s="66"/>
      <c r="AK394" s="66"/>
      <c r="AL394" s="66"/>
      <c r="AM394" s="66"/>
      <c r="AN394" s="66"/>
      <c r="AO394" s="66"/>
      <c r="AP394" s="66"/>
      <c r="AQ394" s="66"/>
      <c r="AR394" s="66"/>
      <c r="AS394" s="66"/>
      <c r="AT394" s="66"/>
      <c r="AU394" s="66"/>
      <c r="AV394" s="66"/>
      <c r="AW394" s="66"/>
      <c r="AX394" s="66"/>
      <c r="AY394" s="66"/>
      <c r="AZ394" s="66"/>
      <c r="BA394" s="66"/>
      <c r="BB394" s="66"/>
      <c r="BC394" s="66"/>
      <c r="BD394" s="66"/>
      <c r="BE394" s="66"/>
      <c r="BF394" s="66"/>
      <c r="BG394" s="66"/>
    </row>
    <row r="395" spans="10:59" ht="12.75">
      <c r="J395" s="6"/>
      <c r="AC395" s="66"/>
      <c r="AD395" s="66"/>
      <c r="AE395" s="66"/>
      <c r="AF395" s="66"/>
      <c r="AG395" s="66"/>
      <c r="AH395" s="66"/>
      <c r="AI395" s="66"/>
      <c r="AJ395" s="66"/>
      <c r="AK395" s="66"/>
      <c r="AL395" s="66"/>
      <c r="AM395" s="66"/>
      <c r="AN395" s="66"/>
      <c r="AO395" s="66"/>
      <c r="AP395" s="66"/>
      <c r="AQ395" s="66"/>
      <c r="AR395" s="66"/>
      <c r="AS395" s="66"/>
      <c r="AT395" s="66"/>
      <c r="AU395" s="66"/>
      <c r="AV395" s="66"/>
      <c r="AW395" s="66"/>
      <c r="AX395" s="66"/>
      <c r="AY395" s="66"/>
      <c r="AZ395" s="66"/>
      <c r="BA395" s="66"/>
      <c r="BB395" s="66"/>
      <c r="BC395" s="66"/>
      <c r="BD395" s="66"/>
      <c r="BE395" s="66"/>
      <c r="BF395" s="66"/>
      <c r="BG395" s="66"/>
    </row>
    <row r="396" spans="10:59" ht="12.75">
      <c r="J396" s="6"/>
      <c r="AC396" s="66"/>
      <c r="AD396" s="66"/>
      <c r="AE396" s="66"/>
      <c r="AF396" s="66"/>
      <c r="AG396" s="66"/>
      <c r="AH396" s="66"/>
      <c r="AI396" s="66"/>
      <c r="AJ396" s="66"/>
      <c r="AK396" s="66"/>
      <c r="AL396" s="66"/>
      <c r="AM396" s="66"/>
      <c r="AN396" s="66"/>
      <c r="AO396" s="66"/>
      <c r="AP396" s="66"/>
      <c r="AQ396" s="66"/>
      <c r="AR396" s="66"/>
      <c r="AS396" s="66"/>
      <c r="AT396" s="66"/>
      <c r="AU396" s="66"/>
      <c r="AV396" s="66"/>
      <c r="AW396" s="66"/>
      <c r="AX396" s="66"/>
      <c r="AY396" s="66"/>
      <c r="AZ396" s="66"/>
      <c r="BA396" s="66"/>
      <c r="BB396" s="66"/>
      <c r="BC396" s="66"/>
      <c r="BD396" s="66"/>
      <c r="BE396" s="66"/>
      <c r="BF396" s="66"/>
      <c r="BG396" s="66"/>
    </row>
    <row r="397" spans="10:59" ht="12.75">
      <c r="AC397" s="66"/>
      <c r="AD397" s="66"/>
      <c r="AE397" s="66"/>
      <c r="AF397" s="66"/>
      <c r="AG397" s="66"/>
      <c r="AH397" s="66"/>
      <c r="AI397" s="66"/>
      <c r="AJ397" s="66"/>
      <c r="AK397" s="66"/>
      <c r="AL397" s="66"/>
      <c r="AM397" s="66"/>
      <c r="AN397" s="66"/>
      <c r="AO397" s="66"/>
      <c r="AP397" s="66"/>
      <c r="AQ397" s="66"/>
      <c r="AR397" s="66"/>
      <c r="AS397" s="66"/>
      <c r="AT397" s="66"/>
      <c r="AU397" s="66"/>
      <c r="AV397" s="66"/>
      <c r="AW397" s="66"/>
      <c r="AX397" s="66"/>
      <c r="AY397" s="66"/>
      <c r="AZ397" s="66"/>
      <c r="BA397" s="66"/>
      <c r="BB397" s="66"/>
      <c r="BC397" s="66"/>
      <c r="BD397" s="66"/>
      <c r="BE397" s="66"/>
      <c r="BF397" s="66"/>
      <c r="BG397" s="66"/>
    </row>
    <row r="398" spans="10:59" ht="12.75">
      <c r="AC398" s="66"/>
      <c r="AD398" s="66"/>
      <c r="AE398" s="66"/>
      <c r="AF398" s="66"/>
      <c r="AG398" s="66"/>
      <c r="AH398" s="66"/>
      <c r="AI398" s="66"/>
      <c r="AJ398" s="66"/>
      <c r="AK398" s="66"/>
      <c r="AL398" s="66"/>
      <c r="AM398" s="66"/>
      <c r="AN398" s="66"/>
      <c r="AO398" s="66"/>
      <c r="AP398" s="66"/>
      <c r="AQ398" s="66"/>
      <c r="AR398" s="66"/>
      <c r="AS398" s="66"/>
      <c r="AT398" s="66"/>
      <c r="AU398" s="66"/>
      <c r="AV398" s="66"/>
      <c r="AW398" s="66"/>
      <c r="AX398" s="66"/>
      <c r="AY398" s="66"/>
      <c r="AZ398" s="66"/>
      <c r="BA398" s="66"/>
      <c r="BB398" s="66"/>
      <c r="BC398" s="66"/>
      <c r="BD398" s="66"/>
      <c r="BE398" s="66"/>
      <c r="BF398" s="66"/>
      <c r="BG398" s="66"/>
    </row>
    <row r="399" spans="10:59" ht="12.75">
      <c r="AC399" s="66"/>
      <c r="AD399" s="66"/>
      <c r="AE399" s="66"/>
      <c r="AF399" s="66"/>
      <c r="AG399" s="66"/>
      <c r="AH399" s="66"/>
      <c r="AI399" s="66"/>
      <c r="AJ399" s="66"/>
      <c r="AK399" s="66"/>
      <c r="AL399" s="66"/>
      <c r="AM399" s="66"/>
      <c r="AN399" s="66"/>
      <c r="AO399" s="66"/>
      <c r="AP399" s="66"/>
      <c r="AQ399" s="66"/>
      <c r="AR399" s="66"/>
      <c r="AS399" s="66"/>
      <c r="AT399" s="66"/>
      <c r="AU399" s="66"/>
      <c r="AV399" s="66"/>
      <c r="AW399" s="66"/>
      <c r="AX399" s="66"/>
      <c r="AY399" s="66"/>
      <c r="AZ399" s="66"/>
      <c r="BA399" s="66"/>
      <c r="BB399" s="66"/>
      <c r="BC399" s="66"/>
      <c r="BD399" s="66"/>
      <c r="BE399" s="66"/>
      <c r="BF399" s="66"/>
      <c r="BG399" s="66"/>
    </row>
    <row r="400" spans="10:59" ht="12.75">
      <c r="AC400" s="66"/>
      <c r="AD400" s="66"/>
      <c r="AE400" s="66"/>
      <c r="AF400" s="66"/>
      <c r="AG400" s="66"/>
      <c r="AH400" s="66"/>
      <c r="AI400" s="66"/>
      <c r="AJ400" s="66"/>
      <c r="AK400" s="66"/>
      <c r="AL400" s="66"/>
      <c r="AM400" s="66"/>
      <c r="AN400" s="66"/>
      <c r="AO400" s="66"/>
      <c r="AP400" s="66"/>
      <c r="AQ400" s="66"/>
      <c r="AR400" s="66"/>
      <c r="AS400" s="66"/>
      <c r="AT400" s="66"/>
      <c r="AU400" s="66"/>
      <c r="AV400" s="66"/>
      <c r="AW400" s="66"/>
      <c r="AX400" s="66"/>
      <c r="AY400" s="66"/>
      <c r="AZ400" s="66"/>
      <c r="BA400" s="66"/>
      <c r="BB400" s="66"/>
      <c r="BC400" s="66"/>
      <c r="BD400" s="66"/>
      <c r="BE400" s="66"/>
      <c r="BF400" s="66"/>
      <c r="BG400" s="66"/>
    </row>
    <row r="401" spans="1:59" ht="12.75">
      <c r="J401" s="6"/>
      <c r="AC401" s="66"/>
      <c r="AD401" s="66"/>
      <c r="AE401" s="66"/>
      <c r="AF401" s="66"/>
      <c r="AG401" s="66"/>
      <c r="AH401" s="66"/>
      <c r="AI401" s="66"/>
      <c r="AJ401" s="66"/>
      <c r="AK401" s="66"/>
      <c r="AL401" s="66"/>
      <c r="AM401" s="66"/>
      <c r="AN401" s="66"/>
      <c r="AO401" s="66"/>
      <c r="AP401" s="66"/>
      <c r="AQ401" s="66"/>
      <c r="AR401" s="66"/>
      <c r="AS401" s="66"/>
      <c r="AT401" s="66"/>
      <c r="AU401" s="66"/>
      <c r="AV401" s="66"/>
      <c r="AW401" s="66"/>
      <c r="AX401" s="66"/>
      <c r="AY401" s="66"/>
      <c r="AZ401" s="66"/>
      <c r="BA401" s="66"/>
      <c r="BB401" s="66"/>
      <c r="BC401" s="66"/>
      <c r="BD401" s="66"/>
      <c r="BE401" s="66"/>
      <c r="BF401" s="66"/>
      <c r="BG401" s="66"/>
    </row>
    <row r="402" spans="1:59" ht="14.25">
      <c r="A402" s="164"/>
      <c r="B402" s="164"/>
      <c r="C402" s="170"/>
      <c r="D402" s="170"/>
      <c r="E402" s="170"/>
      <c r="F402" s="170"/>
      <c r="G402" s="166"/>
      <c r="H402" s="166"/>
      <c r="I402" s="104"/>
      <c r="J402" s="6"/>
      <c r="AC402" s="66"/>
      <c r="AD402" s="66"/>
      <c r="AE402" s="66"/>
      <c r="AF402" s="66"/>
      <c r="AG402" s="66"/>
      <c r="AH402" s="66"/>
      <c r="AI402" s="66"/>
      <c r="AJ402" s="66"/>
      <c r="AK402" s="66"/>
      <c r="AL402" s="66"/>
      <c r="AM402" s="66"/>
      <c r="AN402" s="66"/>
      <c r="AO402" s="66"/>
      <c r="AP402" s="66"/>
      <c r="AQ402" s="66"/>
      <c r="AR402" s="66"/>
      <c r="AS402" s="66"/>
      <c r="AT402" s="66"/>
      <c r="AU402" s="66"/>
      <c r="AV402" s="66"/>
      <c r="AW402" s="66"/>
      <c r="AX402" s="66"/>
      <c r="AY402" s="66"/>
      <c r="AZ402" s="66"/>
      <c r="BA402" s="66"/>
      <c r="BB402" s="66"/>
      <c r="BC402" s="66"/>
      <c r="BD402" s="66"/>
      <c r="BE402" s="66"/>
      <c r="BF402" s="66"/>
      <c r="BG402" s="66"/>
    </row>
    <row r="403" spans="1:59" ht="12.75">
      <c r="I403" s="104"/>
      <c r="J403" s="6"/>
      <c r="AC403" s="66"/>
      <c r="AD403" s="66"/>
      <c r="AE403" s="66"/>
      <c r="AF403" s="66"/>
      <c r="AG403" s="66"/>
      <c r="AH403" s="66"/>
      <c r="AI403" s="66"/>
      <c r="AJ403" s="66"/>
      <c r="AK403" s="66"/>
      <c r="AL403" s="66"/>
      <c r="AM403" s="66"/>
      <c r="AN403" s="66"/>
      <c r="AO403" s="66"/>
      <c r="AP403" s="66"/>
      <c r="AQ403" s="66"/>
      <c r="AR403" s="66"/>
      <c r="AS403" s="66"/>
      <c r="AT403" s="66"/>
      <c r="AU403" s="66"/>
      <c r="AV403" s="66"/>
      <c r="AW403" s="66"/>
      <c r="AX403" s="66"/>
      <c r="AY403" s="66"/>
      <c r="AZ403" s="66"/>
      <c r="BA403" s="66"/>
      <c r="BB403" s="66"/>
      <c r="BC403" s="66"/>
      <c r="BD403" s="66"/>
      <c r="BE403" s="66"/>
      <c r="BF403" s="66"/>
      <c r="BG403" s="66"/>
    </row>
    <row r="404" spans="1:59" ht="12.75">
      <c r="I404" s="104"/>
      <c r="J404" s="6"/>
      <c r="AC404" s="66"/>
      <c r="AD404" s="66"/>
      <c r="AE404" s="66"/>
      <c r="AF404" s="66"/>
      <c r="AG404" s="66"/>
      <c r="AH404" s="66"/>
      <c r="AI404" s="66"/>
      <c r="AJ404" s="66"/>
      <c r="AK404" s="66"/>
      <c r="AL404" s="66"/>
      <c r="AM404" s="66"/>
      <c r="AN404" s="66"/>
      <c r="AO404" s="66"/>
      <c r="AP404" s="66"/>
      <c r="AQ404" s="66"/>
      <c r="AR404" s="66"/>
      <c r="AS404" s="66"/>
      <c r="AT404" s="66"/>
      <c r="AU404" s="66"/>
      <c r="AV404" s="66"/>
      <c r="AW404" s="66"/>
      <c r="AX404" s="66"/>
      <c r="AY404" s="66"/>
      <c r="AZ404" s="66"/>
      <c r="BA404" s="66"/>
      <c r="BB404" s="66"/>
      <c r="BC404" s="66"/>
      <c r="BD404" s="66"/>
      <c r="BE404" s="66"/>
      <c r="BF404" s="66"/>
      <c r="BG404" s="66"/>
    </row>
    <row r="405" spans="1:59" ht="12.75">
      <c r="I405" s="104"/>
      <c r="AC405" s="66"/>
      <c r="AD405" s="66"/>
      <c r="AE405" s="66"/>
      <c r="AF405" s="66"/>
      <c r="AG405" s="66"/>
      <c r="AH405" s="66"/>
      <c r="AI405" s="66"/>
      <c r="AJ405" s="66"/>
      <c r="AK405" s="66"/>
      <c r="AL405" s="66"/>
      <c r="AM405" s="66"/>
      <c r="AN405" s="66"/>
      <c r="AO405" s="66"/>
      <c r="AP405" s="66"/>
      <c r="AQ405" s="66"/>
      <c r="AR405" s="66"/>
      <c r="AS405" s="66"/>
      <c r="AT405" s="66"/>
      <c r="AU405" s="66"/>
      <c r="AV405" s="66"/>
      <c r="AW405" s="66"/>
      <c r="AX405" s="66"/>
      <c r="AY405" s="66"/>
      <c r="AZ405" s="66"/>
      <c r="BA405" s="66"/>
      <c r="BB405" s="66"/>
      <c r="BC405" s="66"/>
      <c r="BD405" s="66"/>
      <c r="BE405" s="66"/>
      <c r="BF405" s="66"/>
      <c r="BG405" s="66"/>
    </row>
    <row r="406" spans="1:59" ht="12.75">
      <c r="I406" s="104"/>
      <c r="AC406" s="66"/>
      <c r="AD406" s="66"/>
      <c r="AE406" s="66"/>
      <c r="AF406" s="66"/>
      <c r="AG406" s="66"/>
      <c r="AH406" s="66"/>
      <c r="AI406" s="66"/>
      <c r="AJ406" s="66"/>
      <c r="AK406" s="66"/>
      <c r="AL406" s="66"/>
      <c r="AM406" s="66"/>
      <c r="AN406" s="66"/>
      <c r="AO406" s="66"/>
      <c r="AP406" s="66"/>
      <c r="AQ406" s="66"/>
      <c r="AR406" s="66"/>
      <c r="AS406" s="66"/>
      <c r="AT406" s="66"/>
      <c r="AU406" s="66"/>
      <c r="AV406" s="66"/>
      <c r="AW406" s="66"/>
      <c r="AX406" s="66"/>
      <c r="AY406" s="66"/>
      <c r="AZ406" s="66"/>
      <c r="BA406" s="66"/>
      <c r="BB406" s="66"/>
      <c r="BC406" s="66"/>
      <c r="BD406" s="66"/>
      <c r="BE406" s="66"/>
      <c r="BF406" s="66"/>
      <c r="BG406" s="66"/>
    </row>
    <row r="407" spans="1:59" ht="12.75">
      <c r="I407" s="104"/>
      <c r="AC407" s="66"/>
      <c r="AD407" s="66"/>
      <c r="AE407" s="66"/>
      <c r="AF407" s="66"/>
      <c r="AG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row>
    <row r="408" spans="1:59" ht="12.75">
      <c r="I408" s="104"/>
      <c r="AC408" s="66"/>
      <c r="AD408" s="66"/>
      <c r="AE408" s="66"/>
      <c r="AF408" s="66"/>
      <c r="AG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row>
    <row r="409" spans="1:59" ht="12.75">
      <c r="I409" s="113"/>
      <c r="J409" s="6"/>
      <c r="AC409" s="66"/>
      <c r="AD409" s="66"/>
      <c r="AE409" s="66"/>
      <c r="AF409" s="66"/>
      <c r="AG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row>
    <row r="410" spans="1:59" ht="12.75">
      <c r="I410" s="113"/>
      <c r="AC410" s="66"/>
      <c r="AD410" s="66"/>
      <c r="AE410" s="66"/>
      <c r="AF410" s="66"/>
      <c r="AG410" s="66"/>
      <c r="AH410" s="66"/>
      <c r="AI410" s="66"/>
      <c r="AJ410" s="66"/>
      <c r="AK410" s="66"/>
      <c r="AL410" s="66"/>
      <c r="AM410" s="66"/>
      <c r="AN410" s="66"/>
      <c r="AO410" s="66"/>
      <c r="AP410" s="66"/>
      <c r="AQ410" s="66"/>
      <c r="AR410" s="66"/>
      <c r="AS410" s="66"/>
      <c r="AT410" s="66"/>
      <c r="AU410" s="66"/>
      <c r="AV410" s="66"/>
      <c r="AW410" s="66"/>
      <c r="AX410" s="66"/>
      <c r="AY410" s="66"/>
      <c r="AZ410" s="66"/>
      <c r="BA410" s="66"/>
      <c r="BB410" s="66"/>
      <c r="BC410" s="66"/>
      <c r="BD410" s="66"/>
      <c r="BE410" s="66"/>
      <c r="BF410" s="66"/>
      <c r="BG410" s="66"/>
    </row>
    <row r="411" spans="1:59" ht="12.75">
      <c r="I411" s="113"/>
      <c r="J411" s="6"/>
      <c r="AC411" s="66"/>
      <c r="AD411" s="66"/>
      <c r="AE411" s="66"/>
      <c r="AF411" s="66"/>
      <c r="AG411" s="66"/>
      <c r="AH411" s="66"/>
      <c r="AI411" s="66"/>
      <c r="AJ411" s="66"/>
      <c r="AK411" s="66"/>
      <c r="AL411" s="66"/>
      <c r="AM411" s="66"/>
      <c r="AN411" s="66"/>
      <c r="AO411" s="66"/>
      <c r="AP411" s="66"/>
      <c r="AQ411" s="66"/>
      <c r="AR411" s="66"/>
      <c r="AS411" s="66"/>
      <c r="AT411" s="66"/>
      <c r="AU411" s="66"/>
      <c r="AV411" s="66"/>
      <c r="AW411" s="66"/>
      <c r="AX411" s="66"/>
      <c r="AY411" s="66"/>
      <c r="AZ411" s="66"/>
      <c r="BA411" s="66"/>
      <c r="BB411" s="66"/>
      <c r="BC411" s="66"/>
      <c r="BD411" s="66"/>
      <c r="BE411" s="66"/>
      <c r="BF411" s="66"/>
      <c r="BG411" s="66"/>
    </row>
    <row r="412" spans="1:59" ht="12.75">
      <c r="I412" s="113"/>
      <c r="J412" s="6"/>
      <c r="AC412" s="66"/>
      <c r="AD412" s="66"/>
      <c r="AE412" s="66"/>
      <c r="AF412" s="66"/>
      <c r="AG412" s="66"/>
      <c r="AH412" s="66"/>
      <c r="AI412" s="66"/>
      <c r="AJ412" s="66"/>
      <c r="AK412" s="66"/>
      <c r="AL412" s="66"/>
      <c r="AM412" s="66"/>
      <c r="AN412" s="66"/>
      <c r="AO412" s="66"/>
      <c r="AP412" s="66"/>
      <c r="AQ412" s="66"/>
      <c r="AR412" s="66"/>
      <c r="AS412" s="66"/>
      <c r="AT412" s="66"/>
      <c r="AU412" s="66"/>
      <c r="AV412" s="66"/>
      <c r="AW412" s="66"/>
      <c r="AX412" s="66"/>
      <c r="AY412" s="66"/>
      <c r="AZ412" s="66"/>
      <c r="BA412" s="66"/>
      <c r="BB412" s="66"/>
      <c r="BC412" s="66"/>
      <c r="BD412" s="66"/>
      <c r="BE412" s="66"/>
      <c r="BF412" s="66"/>
      <c r="BG412" s="66"/>
    </row>
    <row r="413" spans="1:59" ht="12.75">
      <c r="I413" s="104"/>
      <c r="J413" s="11"/>
      <c r="K413" s="11"/>
      <c r="L413" s="11"/>
      <c r="M413" s="11"/>
      <c r="N413" s="11"/>
      <c r="O413" s="11"/>
      <c r="P413" s="11"/>
      <c r="AC413" s="66"/>
      <c r="AD413" s="66"/>
      <c r="AE413" s="66"/>
      <c r="AF413" s="66"/>
      <c r="AG413" s="66"/>
      <c r="AH413" s="66"/>
      <c r="AI413" s="66"/>
      <c r="AJ413" s="66"/>
      <c r="AK413" s="66"/>
      <c r="AL413" s="66"/>
      <c r="AM413" s="66"/>
      <c r="AN413" s="66"/>
      <c r="AO413" s="66"/>
      <c r="AP413" s="66"/>
      <c r="AQ413" s="66"/>
      <c r="AR413" s="66"/>
      <c r="AS413" s="66"/>
      <c r="AT413" s="66"/>
      <c r="AU413" s="66"/>
      <c r="AV413" s="66"/>
      <c r="AW413" s="66"/>
      <c r="AX413" s="66"/>
      <c r="AY413" s="66"/>
      <c r="AZ413" s="66"/>
      <c r="BA413" s="66"/>
      <c r="BB413" s="66"/>
      <c r="BC413" s="66"/>
      <c r="BD413" s="66"/>
      <c r="BE413" s="66"/>
      <c r="BF413" s="66"/>
      <c r="BG413" s="66"/>
    </row>
    <row r="414" spans="1:59" ht="12.75">
      <c r="I414" s="104"/>
      <c r="AC414" s="66"/>
      <c r="AD414" s="66"/>
      <c r="AE414" s="66"/>
      <c r="AF414" s="66"/>
      <c r="AG414" s="66"/>
      <c r="AH414" s="66"/>
      <c r="AI414" s="66"/>
      <c r="AJ414" s="66"/>
      <c r="AK414" s="66"/>
      <c r="AL414" s="66"/>
      <c r="AM414" s="66"/>
      <c r="AN414" s="66"/>
      <c r="AO414" s="66"/>
      <c r="AP414" s="66"/>
      <c r="AQ414" s="66"/>
      <c r="AR414" s="66"/>
      <c r="AS414" s="66"/>
      <c r="AT414" s="66"/>
      <c r="AU414" s="66"/>
      <c r="AV414" s="66"/>
      <c r="AW414" s="66"/>
      <c r="AX414" s="66"/>
      <c r="AY414" s="66"/>
      <c r="AZ414" s="66"/>
      <c r="BA414" s="66"/>
      <c r="BB414" s="66"/>
      <c r="BC414" s="66"/>
      <c r="BD414" s="66"/>
      <c r="BE414" s="66"/>
      <c r="BF414" s="66"/>
      <c r="BG414" s="66"/>
    </row>
    <row r="415" spans="1:59" ht="12.75">
      <c r="I415" s="104"/>
      <c r="J415" s="6"/>
      <c r="AC415" s="66"/>
      <c r="AD415" s="66"/>
      <c r="AE415" s="66"/>
      <c r="AF415" s="66"/>
      <c r="AG415" s="66"/>
      <c r="AH415" s="66"/>
      <c r="AI415" s="66"/>
      <c r="AJ415" s="66"/>
      <c r="AK415" s="66"/>
      <c r="AL415" s="66"/>
      <c r="AM415" s="66"/>
      <c r="AN415" s="66"/>
      <c r="AO415" s="66"/>
      <c r="AP415" s="66"/>
      <c r="AQ415" s="66"/>
      <c r="AR415" s="66"/>
      <c r="AS415" s="66"/>
      <c r="AT415" s="66"/>
      <c r="AU415" s="66"/>
      <c r="AV415" s="66"/>
      <c r="AW415" s="66"/>
      <c r="AX415" s="66"/>
      <c r="AY415" s="66"/>
      <c r="AZ415" s="66"/>
      <c r="BA415" s="66"/>
      <c r="BB415" s="66"/>
      <c r="BC415" s="66"/>
      <c r="BD415" s="66"/>
      <c r="BE415" s="66"/>
      <c r="BF415" s="66"/>
      <c r="BG415" s="66"/>
    </row>
    <row r="416" spans="1:59" ht="12.75">
      <c r="I416" s="104"/>
      <c r="AC416" s="66"/>
      <c r="AD416" s="66"/>
      <c r="AE416" s="66"/>
      <c r="AF416" s="66"/>
      <c r="AG416" s="66"/>
      <c r="AH416" s="66"/>
      <c r="AI416" s="66"/>
      <c r="AJ416" s="66"/>
      <c r="AK416" s="66"/>
      <c r="AL416" s="66"/>
      <c r="AM416" s="66"/>
      <c r="AN416" s="66"/>
      <c r="AO416" s="66"/>
      <c r="AP416" s="66"/>
      <c r="AQ416" s="66"/>
      <c r="AR416" s="66"/>
      <c r="AS416" s="66"/>
      <c r="AT416" s="66"/>
      <c r="AU416" s="66"/>
      <c r="AV416" s="66"/>
      <c r="AW416" s="66"/>
      <c r="AX416" s="66"/>
      <c r="AY416" s="66"/>
      <c r="AZ416" s="66"/>
      <c r="BA416" s="66"/>
      <c r="BB416" s="66"/>
      <c r="BC416" s="66"/>
      <c r="BD416" s="66"/>
      <c r="BE416" s="66"/>
      <c r="BF416" s="66"/>
      <c r="BG416" s="66"/>
    </row>
    <row r="417" spans="9:59" ht="12.75">
      <c r="I417" s="113"/>
      <c r="J417" s="12"/>
      <c r="AC417" s="66"/>
      <c r="AD417" s="66"/>
      <c r="AE417" s="66"/>
      <c r="AF417" s="66"/>
      <c r="AG417" s="66"/>
      <c r="AH417" s="66"/>
      <c r="AI417" s="66"/>
      <c r="AJ417" s="66"/>
      <c r="AK417" s="66"/>
      <c r="AL417" s="66"/>
      <c r="AM417" s="66"/>
      <c r="AN417" s="66"/>
      <c r="AO417" s="66"/>
      <c r="AP417" s="66"/>
      <c r="AQ417" s="66"/>
      <c r="AR417" s="66"/>
      <c r="AS417" s="66"/>
      <c r="AT417" s="66"/>
      <c r="AU417" s="66"/>
      <c r="AV417" s="66"/>
      <c r="AW417" s="66"/>
      <c r="AX417" s="66"/>
      <c r="AY417" s="66"/>
      <c r="AZ417" s="66"/>
      <c r="BA417" s="66"/>
      <c r="BB417" s="66"/>
      <c r="BC417" s="66"/>
      <c r="BD417" s="66"/>
      <c r="BE417" s="66"/>
      <c r="BF417" s="66"/>
      <c r="BG417" s="66"/>
    </row>
    <row r="418" spans="9:59" ht="12.75">
      <c r="I418" s="113"/>
      <c r="AC418" s="66"/>
      <c r="AD418" s="66"/>
      <c r="AE418" s="66"/>
      <c r="AF418" s="66"/>
      <c r="AG418" s="66"/>
      <c r="AH418" s="66"/>
      <c r="AI418" s="66"/>
      <c r="AJ418" s="66"/>
      <c r="AK418" s="66"/>
      <c r="AL418" s="66"/>
      <c r="AM418" s="66"/>
      <c r="AN418" s="66"/>
      <c r="AO418" s="66"/>
      <c r="AP418" s="66"/>
      <c r="AQ418" s="66"/>
      <c r="AR418" s="66"/>
      <c r="AS418" s="66"/>
      <c r="AT418" s="66"/>
      <c r="AU418" s="66"/>
      <c r="AV418" s="66"/>
      <c r="AW418" s="66"/>
      <c r="AX418" s="66"/>
      <c r="AY418" s="66"/>
      <c r="AZ418" s="66"/>
      <c r="BA418" s="66"/>
      <c r="BB418" s="66"/>
      <c r="BC418" s="66"/>
      <c r="BD418" s="66"/>
      <c r="BE418" s="66"/>
      <c r="BF418" s="66"/>
      <c r="BG418" s="66"/>
    </row>
    <row r="419" spans="9:59" ht="12.75">
      <c r="I419" s="113"/>
      <c r="J419" s="8"/>
      <c r="AC419" s="66"/>
      <c r="AD419" s="66"/>
      <c r="AE419" s="66"/>
      <c r="AF419" s="66"/>
      <c r="AG419" s="66"/>
      <c r="AH419" s="66"/>
      <c r="AI419" s="66"/>
      <c r="AJ419" s="66"/>
      <c r="AK419" s="66"/>
      <c r="AL419" s="66"/>
      <c r="AM419" s="66"/>
      <c r="AN419" s="66"/>
      <c r="AO419" s="66"/>
      <c r="AP419" s="66"/>
      <c r="AQ419" s="66"/>
      <c r="AR419" s="66"/>
      <c r="AS419" s="66"/>
      <c r="AT419" s="66"/>
      <c r="AU419" s="66"/>
      <c r="AV419" s="66"/>
      <c r="AW419" s="66"/>
      <c r="AX419" s="66"/>
      <c r="AY419" s="66"/>
      <c r="AZ419" s="66"/>
      <c r="BA419" s="66"/>
      <c r="BB419" s="66"/>
      <c r="BC419" s="66"/>
      <c r="BD419" s="66"/>
      <c r="BE419" s="66"/>
      <c r="BF419" s="66"/>
      <c r="BG419" s="66"/>
    </row>
    <row r="420" spans="9:59" ht="12.75">
      <c r="I420" s="113"/>
      <c r="J420" s="8"/>
      <c r="AC420" s="66"/>
      <c r="AD420" s="66"/>
      <c r="AE420" s="66"/>
      <c r="AF420" s="66"/>
      <c r="AG420" s="66"/>
      <c r="AH420" s="66"/>
      <c r="AI420" s="66"/>
      <c r="AJ420" s="66"/>
      <c r="AK420" s="66"/>
      <c r="AL420" s="66"/>
      <c r="AM420" s="66"/>
      <c r="AN420" s="66"/>
      <c r="AO420" s="66"/>
      <c r="AP420" s="66"/>
      <c r="AQ420" s="66"/>
      <c r="AR420" s="66"/>
      <c r="AS420" s="66"/>
      <c r="AT420" s="66"/>
      <c r="AU420" s="66"/>
      <c r="AV420" s="66"/>
      <c r="AW420" s="66"/>
      <c r="AX420" s="66"/>
      <c r="AY420" s="66"/>
      <c r="AZ420" s="66"/>
      <c r="BA420" s="66"/>
      <c r="BB420" s="66"/>
      <c r="BC420" s="66"/>
      <c r="BD420" s="66"/>
      <c r="BE420" s="66"/>
      <c r="BF420" s="66"/>
      <c r="BG420" s="66"/>
    </row>
    <row r="421" spans="9:59" ht="12.75">
      <c r="I421" s="104"/>
      <c r="AC421" s="66"/>
      <c r="AD421" s="66"/>
      <c r="AE421" s="66"/>
      <c r="AF421" s="66"/>
      <c r="AG421" s="66"/>
      <c r="AH421" s="66"/>
      <c r="AI421" s="66"/>
      <c r="AJ421" s="66"/>
      <c r="AK421" s="66"/>
      <c r="AL421" s="66"/>
      <c r="AM421" s="66"/>
      <c r="AN421" s="66"/>
      <c r="AO421" s="66"/>
      <c r="AP421" s="66"/>
      <c r="AQ421" s="66"/>
      <c r="AR421" s="66"/>
      <c r="AS421" s="66"/>
      <c r="AT421" s="66"/>
      <c r="AU421" s="66"/>
      <c r="AV421" s="66"/>
      <c r="AW421" s="66"/>
      <c r="AX421" s="66"/>
      <c r="AY421" s="66"/>
      <c r="AZ421" s="66"/>
      <c r="BA421" s="66"/>
      <c r="BB421" s="66"/>
      <c r="BC421" s="66"/>
      <c r="BD421" s="66"/>
      <c r="BE421" s="66"/>
      <c r="BF421" s="66"/>
      <c r="BG421" s="66"/>
    </row>
    <row r="422" spans="9:59" ht="12.75">
      <c r="I422" s="104"/>
      <c r="AC422" s="66"/>
      <c r="AD422" s="66"/>
      <c r="AE422" s="66"/>
      <c r="AF422" s="66"/>
      <c r="AG422" s="66"/>
      <c r="AH422" s="66"/>
      <c r="AI422" s="66"/>
      <c r="AJ422" s="66"/>
      <c r="AK422" s="66"/>
      <c r="AL422" s="66"/>
      <c r="AM422" s="66"/>
      <c r="AN422" s="66"/>
      <c r="AO422" s="66"/>
      <c r="AP422" s="66"/>
      <c r="AQ422" s="66"/>
      <c r="AR422" s="66"/>
      <c r="AS422" s="66"/>
      <c r="AT422" s="66"/>
      <c r="AU422" s="66"/>
      <c r="AV422" s="66"/>
      <c r="AW422" s="66"/>
      <c r="AX422" s="66"/>
      <c r="AY422" s="66"/>
      <c r="AZ422" s="66"/>
      <c r="BA422" s="66"/>
      <c r="BB422" s="66"/>
      <c r="BC422" s="66"/>
      <c r="BD422" s="66"/>
      <c r="BE422" s="66"/>
      <c r="BF422" s="66"/>
      <c r="BG422" s="66"/>
    </row>
    <row r="423" spans="9:59" ht="12.75">
      <c r="I423" s="104"/>
      <c r="J423" s="6"/>
      <c r="AC423" s="66"/>
      <c r="AD423" s="66"/>
      <c r="AE423" s="66"/>
      <c r="AF423" s="66"/>
      <c r="AG423" s="66"/>
      <c r="AH423" s="66"/>
      <c r="AI423" s="66"/>
      <c r="AJ423" s="66"/>
      <c r="AK423" s="66"/>
      <c r="AL423" s="66"/>
      <c r="AM423" s="66"/>
      <c r="AN423" s="66"/>
      <c r="AO423" s="66"/>
      <c r="AP423" s="66"/>
      <c r="AQ423" s="66"/>
      <c r="AR423" s="66"/>
      <c r="AS423" s="66"/>
      <c r="AT423" s="66"/>
      <c r="AU423" s="66"/>
      <c r="AV423" s="66"/>
      <c r="AW423" s="66"/>
      <c r="AX423" s="66"/>
      <c r="AY423" s="66"/>
      <c r="AZ423" s="66"/>
      <c r="BA423" s="66"/>
      <c r="BB423" s="66"/>
      <c r="BC423" s="66"/>
      <c r="BD423" s="66"/>
      <c r="BE423" s="66"/>
      <c r="BF423" s="66"/>
      <c r="BG423" s="66"/>
    </row>
    <row r="424" spans="9:59" ht="12.75">
      <c r="I424" s="104"/>
      <c r="AC424" s="66"/>
      <c r="AD424" s="66"/>
      <c r="AE424" s="66"/>
      <c r="AF424" s="66"/>
      <c r="AG424" s="66"/>
      <c r="AH424" s="66"/>
      <c r="AI424" s="66"/>
      <c r="AJ424" s="66"/>
      <c r="AK424" s="66"/>
      <c r="AL424" s="66"/>
      <c r="AM424" s="66"/>
      <c r="AN424" s="66"/>
      <c r="AO424" s="66"/>
      <c r="AP424" s="66"/>
      <c r="AQ424" s="66"/>
      <c r="AR424" s="66"/>
      <c r="AS424" s="66"/>
      <c r="AT424" s="66"/>
      <c r="AU424" s="66"/>
      <c r="AV424" s="66"/>
      <c r="AW424" s="66"/>
      <c r="AX424" s="66"/>
      <c r="AY424" s="66"/>
      <c r="AZ424" s="66"/>
      <c r="BA424" s="66"/>
      <c r="BB424" s="66"/>
      <c r="BC424" s="66"/>
      <c r="BD424" s="66"/>
      <c r="BE424" s="66"/>
      <c r="BF424" s="66"/>
      <c r="BG424" s="66"/>
    </row>
    <row r="425" spans="9:59" ht="12.75">
      <c r="I425" s="113"/>
      <c r="AC425" s="66"/>
      <c r="AD425" s="66"/>
      <c r="AE425" s="66"/>
      <c r="AF425" s="66"/>
      <c r="AG425" s="66"/>
      <c r="AH425" s="66"/>
      <c r="AI425" s="66"/>
      <c r="AJ425" s="66"/>
      <c r="AK425" s="66"/>
      <c r="AL425" s="66"/>
      <c r="AM425" s="66"/>
      <c r="AN425" s="66"/>
      <c r="AO425" s="66"/>
      <c r="AP425" s="66"/>
      <c r="AQ425" s="66"/>
      <c r="AR425" s="66"/>
      <c r="AS425" s="66"/>
      <c r="AT425" s="66"/>
      <c r="AU425" s="66"/>
      <c r="AV425" s="66"/>
      <c r="AW425" s="66"/>
      <c r="AX425" s="66"/>
      <c r="AY425" s="66"/>
      <c r="AZ425" s="66"/>
      <c r="BA425" s="66"/>
      <c r="BB425" s="66"/>
      <c r="BC425" s="66"/>
      <c r="BD425" s="66"/>
      <c r="BE425" s="66"/>
      <c r="BF425" s="66"/>
      <c r="BG425" s="66"/>
    </row>
    <row r="426" spans="9:59" ht="12.75">
      <c r="I426" s="104"/>
      <c r="J426" s="8"/>
      <c r="AC426" s="66"/>
      <c r="AD426" s="66"/>
      <c r="AE426" s="66"/>
      <c r="AF426" s="66"/>
      <c r="AG426" s="66"/>
      <c r="AH426" s="66"/>
      <c r="AI426" s="66"/>
      <c r="AJ426" s="66"/>
      <c r="AK426" s="66"/>
      <c r="AL426" s="66"/>
      <c r="AM426" s="66"/>
      <c r="AN426" s="66"/>
      <c r="AO426" s="66"/>
      <c r="AP426" s="66"/>
      <c r="AQ426" s="66"/>
      <c r="AR426" s="66"/>
      <c r="AS426" s="66"/>
      <c r="AT426" s="66"/>
      <c r="AU426" s="66"/>
      <c r="AV426" s="66"/>
      <c r="AW426" s="66"/>
      <c r="AX426" s="66"/>
      <c r="AY426" s="66"/>
      <c r="AZ426" s="66"/>
      <c r="BA426" s="66"/>
      <c r="BB426" s="66"/>
      <c r="BC426" s="66"/>
      <c r="BD426" s="66"/>
      <c r="BE426" s="66"/>
      <c r="BF426" s="66"/>
      <c r="BG426" s="66"/>
    </row>
    <row r="427" spans="9:59" ht="12.75">
      <c r="I427" s="113"/>
      <c r="J427" s="66"/>
      <c r="K427" s="66"/>
      <c r="L427" s="66"/>
      <c r="M427" s="66"/>
      <c r="N427" s="66"/>
      <c r="O427" s="66"/>
      <c r="P427" s="66"/>
      <c r="Q427" s="66"/>
      <c r="R427" s="66"/>
      <c r="S427" s="66"/>
      <c r="T427" s="66"/>
      <c r="U427" s="66"/>
      <c r="V427" s="66"/>
      <c r="W427" s="66"/>
      <c r="X427" s="66"/>
      <c r="Y427" s="66"/>
      <c r="Z427" s="66"/>
      <c r="AA427" s="66"/>
      <c r="AB427" s="66"/>
      <c r="AC427" s="66"/>
      <c r="AD427" s="66"/>
      <c r="AE427" s="66"/>
      <c r="AF427" s="66"/>
      <c r="AG427" s="66"/>
      <c r="AH427" s="66"/>
      <c r="AI427" s="66"/>
      <c r="AJ427" s="66"/>
      <c r="AK427" s="66"/>
      <c r="AL427" s="66"/>
      <c r="AM427" s="66"/>
      <c r="AN427" s="66"/>
      <c r="AO427" s="66"/>
      <c r="AP427" s="66"/>
      <c r="AQ427" s="66"/>
      <c r="AR427" s="66"/>
      <c r="AS427" s="66"/>
      <c r="AT427" s="66"/>
      <c r="AU427" s="66"/>
      <c r="AV427" s="66"/>
      <c r="AW427" s="66"/>
      <c r="AX427" s="66"/>
      <c r="AY427" s="66"/>
      <c r="AZ427" s="66"/>
      <c r="BA427" s="66"/>
      <c r="BB427" s="66"/>
      <c r="BC427" s="66"/>
      <c r="BD427" s="66"/>
      <c r="BE427" s="66"/>
      <c r="BF427" s="66"/>
      <c r="BG427" s="66"/>
    </row>
    <row r="428" spans="9:59" ht="12.75">
      <c r="I428" s="113"/>
      <c r="J428" s="66"/>
      <c r="K428" s="66"/>
      <c r="L428" s="66"/>
      <c r="M428" s="66"/>
      <c r="N428" s="66"/>
      <c r="O428" s="66"/>
      <c r="P428" s="66"/>
      <c r="Q428" s="66"/>
      <c r="R428" s="66"/>
      <c r="S428" s="66"/>
      <c r="T428" s="66"/>
      <c r="U428" s="66"/>
      <c r="V428" s="66"/>
      <c r="W428" s="66"/>
      <c r="X428" s="66"/>
      <c r="Y428" s="66"/>
      <c r="Z428" s="66"/>
      <c r="AA428" s="66"/>
      <c r="AB428" s="66"/>
      <c r="AC428" s="66"/>
      <c r="AD428" s="66"/>
      <c r="AE428" s="66"/>
      <c r="AF428" s="66"/>
      <c r="AG428" s="66"/>
      <c r="AH428" s="66"/>
      <c r="AI428" s="66"/>
      <c r="AJ428" s="66"/>
      <c r="AK428" s="66"/>
      <c r="AL428" s="66"/>
      <c r="AM428" s="66"/>
      <c r="AN428" s="66"/>
      <c r="AO428" s="66"/>
      <c r="AP428" s="66"/>
      <c r="AQ428" s="66"/>
      <c r="AR428" s="66"/>
      <c r="AS428" s="66"/>
      <c r="AT428" s="66"/>
      <c r="AU428" s="66"/>
      <c r="AV428" s="66"/>
      <c r="AW428" s="66"/>
      <c r="AX428" s="66"/>
      <c r="AY428" s="66"/>
      <c r="AZ428" s="66"/>
      <c r="BA428" s="66"/>
      <c r="BB428" s="66"/>
      <c r="BC428" s="66"/>
      <c r="BD428" s="66"/>
      <c r="BE428" s="66"/>
      <c r="BF428" s="66"/>
      <c r="BG428" s="66"/>
    </row>
    <row r="429" spans="9:59" ht="12.75">
      <c r="I429" s="104"/>
      <c r="J429" s="66"/>
      <c r="K429" s="66"/>
      <c r="L429" s="66"/>
      <c r="M429" s="66"/>
      <c r="N429" s="66"/>
      <c r="O429" s="66"/>
      <c r="P429" s="66"/>
      <c r="Q429" s="66"/>
      <c r="R429" s="66"/>
      <c r="S429" s="66"/>
      <c r="T429" s="66"/>
      <c r="U429" s="66"/>
      <c r="V429" s="66"/>
      <c r="W429" s="66"/>
      <c r="X429" s="66"/>
      <c r="Y429" s="66"/>
      <c r="Z429" s="66"/>
      <c r="AA429" s="66"/>
      <c r="AB429" s="66"/>
      <c r="AC429" s="66"/>
      <c r="AD429" s="66"/>
      <c r="AE429" s="66"/>
      <c r="AF429" s="66"/>
      <c r="AG429" s="66"/>
      <c r="AH429" s="66"/>
      <c r="AI429" s="66"/>
      <c r="AJ429" s="66"/>
      <c r="AK429" s="66"/>
      <c r="AL429" s="66"/>
      <c r="AM429" s="66"/>
      <c r="AN429" s="66"/>
      <c r="AO429" s="66"/>
      <c r="AP429" s="66"/>
      <c r="AQ429" s="66"/>
      <c r="AR429" s="66"/>
      <c r="AS429" s="66"/>
      <c r="AT429" s="66"/>
      <c r="AU429" s="66"/>
      <c r="AV429" s="66"/>
      <c r="AW429" s="66"/>
      <c r="AX429" s="66"/>
      <c r="AY429" s="66"/>
      <c r="AZ429" s="66"/>
      <c r="BA429" s="66"/>
      <c r="BB429" s="66"/>
      <c r="BC429" s="66"/>
      <c r="BD429" s="66"/>
      <c r="BE429" s="66"/>
      <c r="BF429" s="66"/>
      <c r="BG429" s="66"/>
    </row>
    <row r="430" spans="9:59" ht="12.75">
      <c r="I430" s="104"/>
      <c r="J430" s="66"/>
      <c r="K430" s="66"/>
      <c r="L430" s="66"/>
      <c r="M430" s="66"/>
      <c r="N430" s="66"/>
      <c r="O430" s="66"/>
      <c r="P430" s="66"/>
      <c r="Q430" s="66"/>
      <c r="R430" s="66"/>
      <c r="S430" s="66"/>
      <c r="T430" s="66"/>
      <c r="U430" s="66"/>
      <c r="V430" s="66"/>
      <c r="W430" s="66"/>
      <c r="X430" s="66"/>
      <c r="Y430" s="66"/>
      <c r="Z430" s="66"/>
      <c r="AA430" s="66"/>
      <c r="AB430" s="66"/>
      <c r="AC430" s="66"/>
      <c r="AD430" s="66"/>
      <c r="AE430" s="66"/>
      <c r="AF430" s="66"/>
      <c r="AG430" s="66"/>
      <c r="AH430" s="66"/>
      <c r="AI430" s="66"/>
      <c r="AJ430" s="66"/>
      <c r="AK430" s="66"/>
      <c r="AL430" s="66"/>
      <c r="AM430" s="66"/>
      <c r="AN430" s="66"/>
      <c r="AO430" s="66"/>
      <c r="AP430" s="66"/>
      <c r="AQ430" s="66"/>
      <c r="AR430" s="66"/>
      <c r="AS430" s="66"/>
      <c r="AT430" s="66"/>
      <c r="AU430" s="66"/>
      <c r="AV430" s="66"/>
      <c r="AW430" s="66"/>
      <c r="AX430" s="66"/>
      <c r="AY430" s="66"/>
      <c r="AZ430" s="66"/>
      <c r="BA430" s="66"/>
      <c r="BB430" s="66"/>
      <c r="BC430" s="66"/>
      <c r="BD430" s="66"/>
      <c r="BE430" s="66"/>
      <c r="BF430" s="66"/>
      <c r="BG430" s="66"/>
    </row>
    <row r="431" spans="9:59" ht="12.75">
      <c r="I431" s="113"/>
      <c r="J431" s="66"/>
      <c r="K431" s="66"/>
      <c r="L431" s="66"/>
      <c r="M431" s="66"/>
      <c r="N431" s="66"/>
      <c r="O431" s="66"/>
      <c r="P431" s="66"/>
      <c r="Q431" s="66"/>
      <c r="R431" s="66"/>
      <c r="S431" s="66"/>
      <c r="T431" s="66"/>
      <c r="U431" s="66"/>
      <c r="V431" s="66"/>
      <c r="W431" s="66"/>
      <c r="X431" s="66"/>
      <c r="Y431" s="66"/>
      <c r="Z431" s="66"/>
      <c r="AA431" s="66"/>
      <c r="AB431" s="66"/>
      <c r="AC431" s="66"/>
      <c r="AD431" s="66"/>
      <c r="AE431" s="66"/>
      <c r="AF431" s="66"/>
      <c r="AG431" s="66"/>
      <c r="AH431" s="66"/>
      <c r="AI431" s="66"/>
      <c r="AJ431" s="66"/>
      <c r="AK431" s="66"/>
      <c r="AL431" s="66"/>
      <c r="AM431" s="66"/>
      <c r="AN431" s="66"/>
      <c r="AO431" s="66"/>
      <c r="AP431" s="66"/>
      <c r="AQ431" s="66"/>
      <c r="AR431" s="66"/>
      <c r="AS431" s="66"/>
      <c r="AT431" s="66"/>
      <c r="AU431" s="66"/>
      <c r="AV431" s="66"/>
      <c r="AW431" s="66"/>
      <c r="AX431" s="66"/>
      <c r="AY431" s="66"/>
      <c r="AZ431" s="66"/>
      <c r="BA431" s="66"/>
      <c r="BB431" s="66"/>
      <c r="BC431" s="66"/>
      <c r="BD431" s="66"/>
      <c r="BE431" s="66"/>
      <c r="BF431" s="66"/>
      <c r="BG431" s="66"/>
    </row>
    <row r="432" spans="9:59" ht="12.75">
      <c r="I432" s="104"/>
      <c r="J432" s="66"/>
      <c r="K432" s="66"/>
      <c r="L432" s="66"/>
      <c r="M432" s="66"/>
      <c r="N432" s="66"/>
      <c r="O432" s="66"/>
      <c r="P432" s="66"/>
      <c r="Q432" s="66"/>
      <c r="R432" s="66"/>
      <c r="S432" s="66"/>
      <c r="T432" s="66"/>
      <c r="U432" s="66"/>
      <c r="V432" s="66"/>
      <c r="W432" s="66"/>
      <c r="X432" s="66"/>
      <c r="Y432" s="66"/>
      <c r="Z432" s="66"/>
      <c r="AA432" s="66"/>
      <c r="AB432" s="66"/>
      <c r="AC432" s="66"/>
      <c r="AD432" s="66"/>
      <c r="AE432" s="66"/>
      <c r="AF432" s="66"/>
      <c r="AG432" s="66"/>
      <c r="AH432" s="66"/>
      <c r="AI432" s="66"/>
      <c r="AJ432" s="66"/>
      <c r="AK432" s="66"/>
      <c r="AL432" s="66"/>
      <c r="AM432" s="66"/>
      <c r="AN432" s="66"/>
      <c r="AO432" s="66"/>
      <c r="AP432" s="66"/>
      <c r="AQ432" s="66"/>
      <c r="AR432" s="66"/>
      <c r="AS432" s="66"/>
      <c r="AT432" s="66"/>
      <c r="AU432" s="66"/>
      <c r="AV432" s="66"/>
      <c r="AW432" s="66"/>
      <c r="AX432" s="66"/>
      <c r="AY432" s="66"/>
      <c r="AZ432" s="66"/>
      <c r="BA432" s="66"/>
      <c r="BB432" s="66"/>
      <c r="BC432" s="66"/>
      <c r="BD432" s="66"/>
      <c r="BE432" s="66"/>
      <c r="BF432" s="66"/>
      <c r="BG432" s="66"/>
    </row>
    <row r="433" spans="9:59" ht="12.75">
      <c r="I433" s="104"/>
      <c r="J433" s="66"/>
      <c r="K433" s="66"/>
      <c r="L433" s="66"/>
      <c r="M433" s="66"/>
      <c r="N433" s="66"/>
      <c r="O433" s="66"/>
      <c r="P433" s="66"/>
      <c r="Q433" s="66"/>
      <c r="R433" s="66"/>
      <c r="S433" s="66"/>
      <c r="T433" s="66"/>
      <c r="U433" s="66"/>
      <c r="V433" s="66"/>
      <c r="W433" s="66"/>
      <c r="X433" s="66"/>
      <c r="Y433" s="66"/>
      <c r="Z433" s="66"/>
      <c r="AA433" s="66"/>
      <c r="AB433" s="66"/>
      <c r="AC433" s="66"/>
      <c r="AD433" s="66"/>
      <c r="AE433" s="66"/>
      <c r="AF433" s="66"/>
      <c r="AG433" s="66"/>
      <c r="AH433" s="66"/>
      <c r="AI433" s="66"/>
      <c r="AJ433" s="66"/>
      <c r="AK433" s="66"/>
      <c r="AL433" s="66"/>
      <c r="AM433" s="66"/>
      <c r="AN433" s="66"/>
      <c r="AO433" s="66"/>
      <c r="AP433" s="66"/>
      <c r="AQ433" s="66"/>
      <c r="AR433" s="66"/>
      <c r="AS433" s="66"/>
      <c r="AT433" s="66"/>
      <c r="AU433" s="66"/>
      <c r="AV433" s="66"/>
      <c r="AW433" s="66"/>
      <c r="AX433" s="66"/>
      <c r="AY433" s="66"/>
      <c r="AZ433" s="66"/>
      <c r="BA433" s="66"/>
      <c r="BB433" s="66"/>
      <c r="BC433" s="66"/>
      <c r="BD433" s="66"/>
      <c r="BE433" s="66"/>
      <c r="BF433" s="66"/>
      <c r="BG433" s="66"/>
    </row>
    <row r="434" spans="9:59" ht="12.75">
      <c r="I434" s="104"/>
      <c r="J434" s="66"/>
      <c r="K434" s="66"/>
      <c r="L434" s="66"/>
      <c r="M434" s="66"/>
      <c r="N434" s="66"/>
      <c r="O434" s="66"/>
      <c r="P434" s="66"/>
      <c r="Q434" s="66"/>
      <c r="R434" s="66"/>
      <c r="S434" s="66"/>
      <c r="T434" s="66"/>
      <c r="U434" s="66"/>
      <c r="V434" s="66"/>
      <c r="W434" s="66"/>
      <c r="X434" s="66"/>
      <c r="Y434" s="66"/>
      <c r="Z434" s="66"/>
      <c r="AA434" s="66"/>
      <c r="AB434" s="66"/>
      <c r="AC434" s="66"/>
      <c r="AD434" s="66"/>
      <c r="AE434" s="66"/>
      <c r="AF434" s="66"/>
      <c r="AG434" s="66"/>
      <c r="AH434" s="66"/>
      <c r="AI434" s="66"/>
      <c r="AJ434" s="66"/>
      <c r="AK434" s="66"/>
      <c r="AL434" s="66"/>
      <c r="AM434" s="66"/>
      <c r="AN434" s="66"/>
      <c r="AO434" s="66"/>
      <c r="AP434" s="66"/>
      <c r="AQ434" s="66"/>
      <c r="AR434" s="66"/>
      <c r="AS434" s="66"/>
      <c r="AT434" s="66"/>
      <c r="AU434" s="66"/>
      <c r="AV434" s="66"/>
      <c r="AW434" s="66"/>
      <c r="AX434" s="66"/>
      <c r="AY434" s="66"/>
      <c r="AZ434" s="66"/>
      <c r="BA434" s="66"/>
      <c r="BB434" s="66"/>
      <c r="BC434" s="66"/>
      <c r="BD434" s="66"/>
      <c r="BE434" s="66"/>
      <c r="BF434" s="66"/>
      <c r="BG434" s="66"/>
    </row>
    <row r="435" spans="9:59" ht="12.75">
      <c r="I435" s="104"/>
      <c r="J435" s="66"/>
      <c r="K435" s="66"/>
      <c r="L435" s="66"/>
      <c r="M435" s="66"/>
      <c r="N435" s="66"/>
      <c r="O435" s="66"/>
      <c r="P435" s="66"/>
      <c r="Q435" s="66"/>
      <c r="R435" s="66"/>
      <c r="S435" s="66"/>
      <c r="T435" s="66"/>
      <c r="U435" s="66"/>
      <c r="V435" s="66"/>
      <c r="W435" s="66"/>
      <c r="X435" s="66"/>
      <c r="Y435" s="66"/>
      <c r="Z435" s="66"/>
      <c r="AA435" s="66"/>
      <c r="AB435" s="66"/>
      <c r="AC435" s="66"/>
      <c r="AD435" s="66"/>
      <c r="AE435" s="66"/>
      <c r="AF435" s="66"/>
      <c r="AG435" s="66"/>
      <c r="AH435" s="66"/>
      <c r="AI435" s="66"/>
      <c r="AJ435" s="66"/>
      <c r="AK435" s="66"/>
      <c r="AL435" s="66"/>
      <c r="AM435" s="66"/>
      <c r="AN435" s="66"/>
      <c r="AO435" s="66"/>
      <c r="AP435" s="66"/>
      <c r="AQ435" s="66"/>
      <c r="AR435" s="66"/>
      <c r="AS435" s="66"/>
      <c r="AT435" s="66"/>
      <c r="AU435" s="66"/>
      <c r="AV435" s="66"/>
      <c r="AW435" s="66"/>
      <c r="AX435" s="66"/>
      <c r="AY435" s="66"/>
      <c r="AZ435" s="66"/>
      <c r="BA435" s="66"/>
      <c r="BB435" s="66"/>
      <c r="BC435" s="66"/>
      <c r="BD435" s="66"/>
      <c r="BE435" s="66"/>
      <c r="BF435" s="66"/>
      <c r="BG435" s="66"/>
    </row>
    <row r="436" spans="9:59" ht="12.75">
      <c r="I436" s="119"/>
      <c r="J436" s="66"/>
      <c r="K436" s="66"/>
      <c r="L436" s="66"/>
      <c r="M436" s="66"/>
      <c r="N436" s="66"/>
      <c r="O436" s="66"/>
      <c r="P436" s="66"/>
      <c r="Q436" s="66"/>
      <c r="R436" s="66"/>
      <c r="S436" s="66"/>
      <c r="T436" s="66"/>
      <c r="U436" s="66"/>
      <c r="V436" s="66"/>
      <c r="W436" s="66"/>
      <c r="X436" s="66"/>
      <c r="Y436" s="66"/>
      <c r="Z436" s="66"/>
      <c r="AA436" s="66"/>
      <c r="AB436" s="66"/>
      <c r="AC436" s="66"/>
      <c r="AD436" s="66"/>
      <c r="AE436" s="66"/>
      <c r="AF436" s="66"/>
      <c r="AG436" s="66"/>
      <c r="AH436" s="66"/>
      <c r="AI436" s="66"/>
      <c r="AJ436" s="66"/>
      <c r="AK436" s="66"/>
      <c r="AL436" s="66"/>
      <c r="AM436" s="66"/>
      <c r="AN436" s="66"/>
      <c r="AO436" s="66"/>
      <c r="AP436" s="66"/>
      <c r="AQ436" s="66"/>
      <c r="AR436" s="66"/>
      <c r="AS436" s="66"/>
      <c r="AT436" s="66"/>
      <c r="AU436" s="66"/>
      <c r="AV436" s="66"/>
      <c r="AW436" s="66"/>
      <c r="AX436" s="66"/>
      <c r="AY436" s="66"/>
      <c r="AZ436" s="66"/>
      <c r="BA436" s="66"/>
      <c r="BB436" s="66"/>
      <c r="BC436" s="66"/>
      <c r="BD436" s="66"/>
      <c r="BE436" s="66"/>
      <c r="BF436" s="66"/>
      <c r="BG436" s="66"/>
    </row>
    <row r="437" spans="9:59" ht="12.75">
      <c r="I437" s="104"/>
      <c r="J437" s="66"/>
      <c r="K437" s="66"/>
      <c r="L437" s="66"/>
      <c r="M437" s="66"/>
      <c r="N437" s="66"/>
      <c r="O437" s="66"/>
      <c r="P437" s="66"/>
      <c r="Q437" s="66"/>
      <c r="R437" s="66"/>
      <c r="S437" s="66"/>
      <c r="T437" s="66"/>
      <c r="U437" s="66"/>
      <c r="V437" s="66"/>
      <c r="W437" s="66"/>
      <c r="X437" s="66"/>
      <c r="Y437" s="66"/>
      <c r="Z437" s="66"/>
      <c r="AA437" s="66"/>
      <c r="AB437" s="66"/>
      <c r="AC437" s="66"/>
      <c r="AD437" s="66"/>
      <c r="AE437" s="66"/>
      <c r="AF437" s="66"/>
      <c r="AG437" s="66"/>
      <c r="AH437" s="66"/>
      <c r="AI437" s="66"/>
      <c r="AJ437" s="66"/>
      <c r="AK437" s="66"/>
      <c r="AL437" s="66"/>
      <c r="AM437" s="66"/>
      <c r="AN437" s="66"/>
      <c r="AO437" s="66"/>
      <c r="AP437" s="66"/>
      <c r="AQ437" s="66"/>
      <c r="AR437" s="66"/>
      <c r="AS437" s="66"/>
      <c r="AT437" s="66"/>
      <c r="AU437" s="66"/>
      <c r="AV437" s="66"/>
      <c r="AW437" s="66"/>
      <c r="AX437" s="66"/>
      <c r="AY437" s="66"/>
      <c r="AZ437" s="66"/>
      <c r="BA437" s="66"/>
      <c r="BB437" s="66"/>
      <c r="BC437" s="66"/>
      <c r="BD437" s="66"/>
      <c r="BE437" s="66"/>
      <c r="BF437" s="66"/>
      <c r="BG437" s="66"/>
    </row>
    <row r="438" spans="9:59" ht="12.75">
      <c r="I438" s="143"/>
      <c r="J438" s="66"/>
      <c r="K438" s="66"/>
      <c r="L438" s="66"/>
      <c r="M438" s="66"/>
      <c r="N438" s="66"/>
      <c r="O438" s="66"/>
      <c r="P438" s="66"/>
      <c r="Q438" s="66"/>
      <c r="R438" s="66"/>
      <c r="S438" s="66"/>
      <c r="T438" s="66"/>
      <c r="U438" s="66"/>
      <c r="V438" s="66"/>
      <c r="W438" s="66"/>
      <c r="X438" s="66"/>
      <c r="Y438" s="66"/>
      <c r="Z438" s="66"/>
      <c r="AA438" s="66"/>
      <c r="AB438" s="66"/>
      <c r="AC438" s="66"/>
      <c r="AD438" s="66"/>
      <c r="AE438" s="66"/>
      <c r="AF438" s="66"/>
      <c r="AG438" s="66"/>
      <c r="AH438" s="66"/>
      <c r="AI438" s="66"/>
      <c r="AJ438" s="66"/>
      <c r="AK438" s="66"/>
      <c r="AL438" s="66"/>
      <c r="AM438" s="66"/>
      <c r="AN438" s="66"/>
      <c r="AO438" s="66"/>
      <c r="AP438" s="66"/>
      <c r="AQ438" s="66"/>
      <c r="AR438" s="66"/>
      <c r="AS438" s="66"/>
      <c r="AT438" s="66"/>
      <c r="AU438" s="66"/>
      <c r="AV438" s="66"/>
      <c r="AW438" s="66"/>
      <c r="AX438" s="66"/>
      <c r="AY438" s="66"/>
      <c r="AZ438" s="66"/>
      <c r="BA438" s="66"/>
      <c r="BB438" s="66"/>
      <c r="BC438" s="66"/>
      <c r="BD438" s="66"/>
      <c r="BE438" s="66"/>
      <c r="BF438" s="66"/>
      <c r="BG438" s="66"/>
    </row>
    <row r="439" spans="9:59" ht="12.75">
      <c r="I439" s="146"/>
      <c r="J439" s="66"/>
      <c r="K439" s="66"/>
      <c r="L439" s="66"/>
      <c r="M439" s="66"/>
      <c r="N439" s="66"/>
      <c r="O439" s="66"/>
      <c r="P439" s="66"/>
      <c r="Q439" s="66"/>
      <c r="R439" s="66"/>
      <c r="S439" s="66"/>
      <c r="T439" s="66"/>
      <c r="U439" s="66"/>
      <c r="V439" s="66"/>
      <c r="W439" s="66"/>
      <c r="X439" s="66"/>
      <c r="Y439" s="66"/>
      <c r="Z439" s="66"/>
      <c r="AA439" s="66"/>
      <c r="AB439" s="66"/>
      <c r="AC439" s="66"/>
      <c r="AD439" s="66"/>
      <c r="AE439" s="66"/>
      <c r="AF439" s="66"/>
      <c r="AG439" s="66"/>
      <c r="AH439" s="66"/>
      <c r="AI439" s="66"/>
      <c r="AJ439" s="66"/>
      <c r="AK439" s="66"/>
      <c r="AL439" s="66"/>
      <c r="AM439" s="66"/>
      <c r="AN439" s="66"/>
      <c r="AO439" s="66"/>
      <c r="AP439" s="66"/>
      <c r="AQ439" s="66"/>
      <c r="AR439" s="66"/>
      <c r="AS439" s="66"/>
      <c r="AT439" s="66"/>
      <c r="AU439" s="66"/>
      <c r="AV439" s="66"/>
      <c r="AW439" s="66"/>
      <c r="AX439" s="66"/>
      <c r="AY439" s="66"/>
      <c r="AZ439" s="66"/>
      <c r="BA439" s="66"/>
      <c r="BB439" s="66"/>
      <c r="BC439" s="66"/>
      <c r="BD439" s="66"/>
      <c r="BE439" s="66"/>
      <c r="BF439" s="66"/>
      <c r="BG439" s="66"/>
    </row>
    <row r="440" spans="9:59" ht="12.75">
      <c r="I440" s="143"/>
      <c r="J440" s="66"/>
      <c r="K440" s="66"/>
      <c r="L440" s="66"/>
      <c r="M440" s="66"/>
      <c r="N440" s="66"/>
      <c r="O440" s="66"/>
      <c r="P440" s="66"/>
      <c r="Q440" s="66"/>
      <c r="R440" s="66"/>
      <c r="S440" s="66"/>
      <c r="T440" s="66"/>
      <c r="U440" s="66"/>
      <c r="V440" s="66"/>
      <c r="W440" s="66"/>
      <c r="X440" s="66"/>
      <c r="Y440" s="66"/>
      <c r="Z440" s="66"/>
      <c r="AA440" s="66"/>
      <c r="AB440" s="66"/>
      <c r="AC440" s="66"/>
      <c r="AD440" s="66"/>
      <c r="AE440" s="66"/>
      <c r="AF440" s="66"/>
      <c r="AG440" s="66"/>
      <c r="AH440" s="66"/>
      <c r="AI440" s="66"/>
      <c r="AJ440" s="66"/>
      <c r="AK440" s="66"/>
      <c r="AL440" s="66"/>
      <c r="AM440" s="66"/>
      <c r="AN440" s="66"/>
      <c r="AO440" s="66"/>
      <c r="AP440" s="66"/>
      <c r="AQ440" s="66"/>
      <c r="AR440" s="66"/>
      <c r="AS440" s="66"/>
      <c r="AT440" s="66"/>
      <c r="AU440" s="66"/>
      <c r="AV440" s="66"/>
      <c r="AW440" s="66"/>
      <c r="AX440" s="66"/>
      <c r="AY440" s="66"/>
      <c r="AZ440" s="66"/>
      <c r="BA440" s="66"/>
      <c r="BB440" s="66"/>
      <c r="BC440" s="66"/>
      <c r="BD440" s="66"/>
      <c r="BE440" s="66"/>
      <c r="BF440" s="66"/>
      <c r="BG440" s="66"/>
    </row>
    <row r="441" spans="9:59" ht="12.75">
      <c r="I441" s="104"/>
      <c r="J441" s="66"/>
      <c r="K441" s="66"/>
      <c r="L441" s="66"/>
      <c r="M441" s="66"/>
      <c r="N441" s="66"/>
      <c r="O441" s="66"/>
      <c r="P441" s="66"/>
      <c r="Q441" s="66"/>
      <c r="R441" s="66"/>
      <c r="S441" s="66"/>
      <c r="T441" s="66"/>
      <c r="U441" s="66"/>
      <c r="V441" s="66"/>
      <c r="W441" s="66"/>
      <c r="X441" s="66"/>
      <c r="Y441" s="66"/>
      <c r="Z441" s="66"/>
      <c r="AA441" s="66"/>
      <c r="AB441" s="66"/>
      <c r="AC441" s="66"/>
      <c r="AD441" s="66"/>
      <c r="AE441" s="66"/>
      <c r="AF441" s="66"/>
      <c r="AG441" s="66"/>
      <c r="AH441" s="66"/>
      <c r="AI441" s="66"/>
      <c r="AJ441" s="66"/>
      <c r="AK441" s="66"/>
      <c r="AL441" s="66"/>
      <c r="AM441" s="66"/>
      <c r="AN441" s="66"/>
      <c r="AO441" s="66"/>
      <c r="AP441" s="66"/>
      <c r="AQ441" s="66"/>
      <c r="AR441" s="66"/>
      <c r="AS441" s="66"/>
      <c r="AT441" s="66"/>
      <c r="AU441" s="66"/>
      <c r="AV441" s="66"/>
      <c r="AW441" s="66"/>
      <c r="AX441" s="66"/>
      <c r="AY441" s="66"/>
      <c r="AZ441" s="66"/>
      <c r="BA441" s="66"/>
      <c r="BB441" s="66"/>
      <c r="BC441" s="66"/>
      <c r="BD441" s="66"/>
      <c r="BE441" s="66"/>
      <c r="BF441" s="66"/>
      <c r="BG441" s="66"/>
    </row>
    <row r="442" spans="9:59" ht="12.75">
      <c r="I442" s="104"/>
      <c r="J442" s="66"/>
      <c r="K442" s="66"/>
      <c r="L442" s="66"/>
      <c r="M442" s="66"/>
      <c r="N442" s="66"/>
      <c r="O442" s="66"/>
      <c r="P442" s="66"/>
      <c r="Q442" s="66"/>
      <c r="R442" s="66"/>
      <c r="S442" s="66"/>
      <c r="T442" s="66"/>
      <c r="U442" s="66"/>
      <c r="V442" s="66"/>
      <c r="W442" s="66"/>
      <c r="X442" s="66"/>
      <c r="Y442" s="66"/>
      <c r="Z442" s="66"/>
      <c r="AA442" s="66"/>
      <c r="AB442" s="66"/>
      <c r="AC442" s="66"/>
      <c r="AD442" s="66"/>
      <c r="AE442" s="66"/>
      <c r="AF442" s="66"/>
      <c r="AG442" s="66"/>
      <c r="AH442" s="66"/>
      <c r="AI442" s="66"/>
      <c r="AJ442" s="66"/>
      <c r="AK442" s="66"/>
      <c r="AL442" s="66"/>
      <c r="AM442" s="66"/>
      <c r="AN442" s="66"/>
      <c r="AO442" s="66"/>
      <c r="AP442" s="66"/>
      <c r="AQ442" s="66"/>
      <c r="AR442" s="66"/>
      <c r="AS442" s="66"/>
      <c r="AT442" s="66"/>
      <c r="AU442" s="66"/>
      <c r="AV442" s="66"/>
      <c r="AW442" s="66"/>
      <c r="AX442" s="66"/>
      <c r="AY442" s="66"/>
      <c r="AZ442" s="66"/>
      <c r="BA442" s="66"/>
      <c r="BB442" s="66"/>
      <c r="BC442" s="66"/>
      <c r="BD442" s="66"/>
      <c r="BE442" s="66"/>
      <c r="BF442" s="66"/>
      <c r="BG442" s="66"/>
    </row>
    <row r="443" spans="9:59" ht="12.75">
      <c r="I443" s="104"/>
      <c r="J443" s="66"/>
      <c r="K443" s="66"/>
      <c r="L443" s="66"/>
      <c r="M443" s="66"/>
      <c r="N443" s="66"/>
      <c r="O443" s="66"/>
      <c r="P443" s="66"/>
      <c r="Q443" s="66"/>
      <c r="R443" s="66"/>
      <c r="S443" s="66"/>
      <c r="T443" s="66"/>
      <c r="U443" s="66"/>
      <c r="V443" s="66"/>
      <c r="W443" s="66"/>
      <c r="X443" s="66"/>
      <c r="Y443" s="66"/>
      <c r="Z443" s="66"/>
      <c r="AA443" s="66"/>
      <c r="AB443" s="66"/>
      <c r="AC443" s="66"/>
      <c r="AD443" s="66"/>
      <c r="AE443" s="66"/>
      <c r="AF443" s="66"/>
      <c r="AG443" s="66"/>
      <c r="AH443" s="66"/>
      <c r="AI443" s="66"/>
      <c r="AJ443" s="66"/>
      <c r="AK443" s="66"/>
      <c r="AL443" s="66"/>
      <c r="AM443" s="66"/>
      <c r="AN443" s="66"/>
      <c r="AO443" s="66"/>
      <c r="AP443" s="66"/>
      <c r="AQ443" s="66"/>
      <c r="AR443" s="66"/>
      <c r="AS443" s="66"/>
      <c r="AT443" s="66"/>
      <c r="AU443" s="66"/>
      <c r="AV443" s="66"/>
      <c r="AW443" s="66"/>
      <c r="AX443" s="66"/>
      <c r="AY443" s="66"/>
      <c r="AZ443" s="66"/>
      <c r="BA443" s="66"/>
      <c r="BB443" s="66"/>
      <c r="BC443" s="66"/>
      <c r="BD443" s="66"/>
      <c r="BE443" s="66"/>
      <c r="BF443" s="66"/>
      <c r="BG443" s="66"/>
    </row>
    <row r="444" spans="9:59" ht="12.75">
      <c r="I444" s="104"/>
      <c r="J444" s="66"/>
      <c r="K444" s="66"/>
      <c r="L444" s="66"/>
      <c r="M444" s="66"/>
      <c r="N444" s="66"/>
      <c r="O444" s="66"/>
      <c r="P444" s="66"/>
      <c r="Q444" s="66"/>
      <c r="R444" s="66"/>
      <c r="S444" s="66"/>
      <c r="T444" s="66"/>
      <c r="U444" s="66"/>
      <c r="V444" s="66"/>
      <c r="W444" s="66"/>
      <c r="X444" s="66"/>
      <c r="Y444" s="66"/>
      <c r="Z444" s="66"/>
      <c r="AA444" s="66"/>
      <c r="AB444" s="66"/>
      <c r="AC444" s="66"/>
      <c r="AD444" s="66"/>
      <c r="AE444" s="66"/>
      <c r="AF444" s="66"/>
      <c r="AG444" s="66"/>
      <c r="AH444" s="66"/>
      <c r="AI444" s="66"/>
      <c r="AJ444" s="66"/>
      <c r="AK444" s="66"/>
      <c r="AL444" s="66"/>
      <c r="AM444" s="66"/>
      <c r="AN444" s="66"/>
      <c r="AO444" s="66"/>
      <c r="AP444" s="66"/>
      <c r="AQ444" s="66"/>
      <c r="AR444" s="66"/>
      <c r="AS444" s="66"/>
      <c r="AT444" s="66"/>
      <c r="AU444" s="66"/>
      <c r="AV444" s="66"/>
      <c r="AW444" s="66"/>
      <c r="AX444" s="66"/>
      <c r="AY444" s="66"/>
      <c r="AZ444" s="66"/>
      <c r="BA444" s="66"/>
      <c r="BB444" s="66"/>
      <c r="BC444" s="66"/>
      <c r="BD444" s="66"/>
      <c r="BE444" s="66"/>
      <c r="BF444" s="66"/>
      <c r="BG444" s="66"/>
    </row>
    <row r="445" spans="9:59" ht="12.75">
      <c r="I445" s="104"/>
      <c r="J445" s="66"/>
      <c r="K445" s="66"/>
      <c r="L445" s="66"/>
      <c r="M445" s="66"/>
      <c r="N445" s="66"/>
      <c r="O445" s="66"/>
      <c r="P445" s="66"/>
      <c r="Q445" s="66"/>
      <c r="R445" s="66"/>
      <c r="S445" s="66"/>
      <c r="T445" s="66"/>
      <c r="U445" s="66"/>
      <c r="V445" s="66"/>
      <c r="W445" s="66"/>
      <c r="X445" s="66"/>
      <c r="Y445" s="66"/>
      <c r="Z445" s="66"/>
      <c r="AA445" s="66"/>
      <c r="AB445" s="66"/>
      <c r="AC445" s="66"/>
      <c r="AD445" s="66"/>
      <c r="AE445" s="66"/>
      <c r="AF445" s="66"/>
      <c r="AG445" s="66"/>
      <c r="AH445" s="66"/>
      <c r="AI445" s="66"/>
      <c r="AJ445" s="66"/>
      <c r="AK445" s="66"/>
      <c r="AL445" s="66"/>
      <c r="AM445" s="66"/>
      <c r="AN445" s="66"/>
      <c r="AO445" s="66"/>
      <c r="AP445" s="66"/>
      <c r="AQ445" s="66"/>
      <c r="AR445" s="66"/>
      <c r="AS445" s="66"/>
      <c r="AT445" s="66"/>
      <c r="AU445" s="66"/>
      <c r="AV445" s="66"/>
      <c r="AW445" s="66"/>
      <c r="AX445" s="66"/>
      <c r="AY445" s="66"/>
      <c r="AZ445" s="66"/>
      <c r="BA445" s="66"/>
      <c r="BB445" s="66"/>
      <c r="BC445" s="66"/>
      <c r="BD445" s="66"/>
      <c r="BE445" s="66"/>
      <c r="BF445" s="66"/>
      <c r="BG445" s="66"/>
    </row>
    <row r="446" spans="9:59" ht="12.75">
      <c r="I446" s="104"/>
      <c r="J446" s="66"/>
      <c r="K446" s="66"/>
      <c r="L446" s="66"/>
      <c r="M446" s="66"/>
      <c r="N446" s="66"/>
      <c r="O446" s="66"/>
      <c r="P446" s="66"/>
      <c r="Q446" s="66"/>
      <c r="R446" s="66"/>
      <c r="S446" s="66"/>
      <c r="T446" s="66"/>
      <c r="U446" s="66"/>
      <c r="V446" s="66"/>
      <c r="W446" s="66"/>
      <c r="X446" s="66"/>
      <c r="Y446" s="66"/>
      <c r="Z446" s="66"/>
      <c r="AA446" s="66"/>
      <c r="AB446" s="66"/>
      <c r="AC446" s="66"/>
      <c r="AD446" s="66"/>
      <c r="AE446" s="66"/>
      <c r="AF446" s="66"/>
      <c r="AG446" s="66"/>
      <c r="AH446" s="66"/>
      <c r="AI446" s="66"/>
      <c r="AJ446" s="66"/>
      <c r="AK446" s="66"/>
      <c r="AL446" s="66"/>
      <c r="AM446" s="66"/>
      <c r="AN446" s="66"/>
      <c r="AO446" s="66"/>
      <c r="AP446" s="66"/>
      <c r="AQ446" s="66"/>
      <c r="AR446" s="66"/>
      <c r="AS446" s="66"/>
      <c r="AT446" s="66"/>
      <c r="AU446" s="66"/>
      <c r="AV446" s="66"/>
      <c r="AW446" s="66"/>
      <c r="AX446" s="66"/>
      <c r="AY446" s="66"/>
      <c r="AZ446" s="66"/>
      <c r="BA446" s="66"/>
      <c r="BB446" s="66"/>
      <c r="BC446" s="66"/>
      <c r="BD446" s="66"/>
      <c r="BE446" s="66"/>
      <c r="BF446" s="66"/>
      <c r="BG446" s="66"/>
    </row>
    <row r="447" spans="9:59" ht="12.75">
      <c r="I447" s="104"/>
      <c r="J447" s="66"/>
      <c r="K447" s="66"/>
      <c r="L447" s="66"/>
      <c r="M447" s="66"/>
      <c r="N447" s="66"/>
      <c r="O447" s="66"/>
      <c r="P447" s="66"/>
      <c r="Q447" s="66"/>
      <c r="R447" s="66"/>
      <c r="S447" s="66"/>
      <c r="T447" s="66"/>
      <c r="U447" s="66"/>
      <c r="V447" s="66"/>
      <c r="W447" s="66"/>
      <c r="X447" s="66"/>
      <c r="Y447" s="66"/>
      <c r="Z447" s="66"/>
      <c r="AA447" s="66"/>
      <c r="AB447" s="66"/>
      <c r="AC447" s="66"/>
      <c r="AD447" s="66"/>
      <c r="AE447" s="66"/>
      <c r="AF447" s="66"/>
      <c r="AG447" s="66"/>
      <c r="AH447" s="66"/>
      <c r="AI447" s="66"/>
      <c r="AJ447" s="66"/>
      <c r="AK447" s="66"/>
      <c r="AL447" s="66"/>
      <c r="AM447" s="66"/>
      <c r="AN447" s="66"/>
      <c r="AO447" s="66"/>
      <c r="AP447" s="66"/>
      <c r="AQ447" s="66"/>
      <c r="AR447" s="66"/>
      <c r="AS447" s="66"/>
      <c r="AT447" s="66"/>
      <c r="AU447" s="66"/>
      <c r="AV447" s="66"/>
      <c r="AW447" s="66"/>
      <c r="AX447" s="66"/>
      <c r="AY447" s="66"/>
      <c r="AZ447" s="66"/>
      <c r="BA447" s="66"/>
      <c r="BB447" s="66"/>
      <c r="BC447" s="66"/>
      <c r="BD447" s="66"/>
      <c r="BE447" s="66"/>
      <c r="BF447" s="66"/>
      <c r="BG447" s="66"/>
    </row>
    <row r="448" spans="9:59" ht="12.75">
      <c r="I448" s="104"/>
      <c r="J448" s="66"/>
      <c r="K448" s="66"/>
      <c r="L448" s="66"/>
      <c r="M448" s="66"/>
      <c r="N448" s="66"/>
      <c r="O448" s="66"/>
      <c r="P448" s="66"/>
      <c r="Q448" s="66"/>
      <c r="R448" s="66"/>
      <c r="S448" s="66"/>
      <c r="T448" s="66"/>
      <c r="U448" s="66"/>
      <c r="V448" s="66"/>
      <c r="W448" s="66"/>
      <c r="X448" s="66"/>
      <c r="Y448" s="66"/>
      <c r="Z448" s="66"/>
      <c r="AA448" s="66"/>
      <c r="AB448" s="66"/>
      <c r="AC448" s="66"/>
      <c r="AD448" s="66"/>
      <c r="AE448" s="66"/>
      <c r="AF448" s="66"/>
      <c r="AG448" s="66"/>
      <c r="AH448" s="66"/>
      <c r="AI448" s="66"/>
      <c r="AJ448" s="66"/>
      <c r="AK448" s="66"/>
      <c r="AL448" s="66"/>
      <c r="AM448" s="66"/>
      <c r="AN448" s="66"/>
      <c r="AO448" s="66"/>
      <c r="AP448" s="66"/>
      <c r="AQ448" s="66"/>
      <c r="AR448" s="66"/>
      <c r="AS448" s="66"/>
      <c r="AT448" s="66"/>
      <c r="AU448" s="66"/>
      <c r="AV448" s="66"/>
      <c r="AW448" s="66"/>
      <c r="AX448" s="66"/>
      <c r="AY448" s="66"/>
      <c r="AZ448" s="66"/>
      <c r="BA448" s="66"/>
      <c r="BB448" s="66"/>
      <c r="BC448" s="66"/>
      <c r="BD448" s="66"/>
      <c r="BE448" s="66"/>
      <c r="BF448" s="66"/>
      <c r="BG448" s="66"/>
    </row>
    <row r="449" spans="9:59" ht="12.75">
      <c r="I449" s="104"/>
      <c r="J449" s="66"/>
      <c r="K449" s="66"/>
      <c r="L449" s="66"/>
      <c r="M449" s="66"/>
      <c r="N449" s="66"/>
      <c r="O449" s="66"/>
      <c r="P449" s="66"/>
      <c r="Q449" s="66"/>
      <c r="R449" s="66"/>
      <c r="S449" s="66"/>
      <c r="T449" s="66"/>
      <c r="U449" s="66"/>
      <c r="V449" s="66"/>
      <c r="W449" s="66"/>
      <c r="X449" s="66"/>
      <c r="Y449" s="66"/>
      <c r="Z449" s="66"/>
      <c r="AA449" s="66"/>
      <c r="AB449" s="66"/>
      <c r="AC449" s="66"/>
      <c r="AD449" s="66"/>
      <c r="AE449" s="66"/>
      <c r="AF449" s="66"/>
      <c r="AG449" s="66"/>
      <c r="AH449" s="66"/>
      <c r="AI449" s="66"/>
      <c r="AJ449" s="66"/>
      <c r="AK449" s="66"/>
      <c r="AL449" s="66"/>
      <c r="AM449" s="66"/>
      <c r="AN449" s="66"/>
      <c r="AO449" s="66"/>
      <c r="AP449" s="66"/>
      <c r="AQ449" s="66"/>
      <c r="AR449" s="66"/>
      <c r="AS449" s="66"/>
      <c r="AT449" s="66"/>
      <c r="AU449" s="66"/>
      <c r="AV449" s="66"/>
      <c r="AW449" s="66"/>
      <c r="AX449" s="66"/>
      <c r="AY449" s="66"/>
      <c r="AZ449" s="66"/>
      <c r="BA449" s="66"/>
      <c r="BB449" s="66"/>
      <c r="BC449" s="66"/>
      <c r="BD449" s="66"/>
      <c r="BE449" s="66"/>
      <c r="BF449" s="66"/>
      <c r="BG449" s="66"/>
    </row>
    <row r="450" spans="9:59" ht="12.75">
      <c r="I450" s="104"/>
      <c r="J450" s="66"/>
      <c r="K450" s="66"/>
      <c r="L450" s="66"/>
      <c r="M450" s="66"/>
      <c r="N450" s="66"/>
      <c r="O450" s="66"/>
      <c r="P450" s="66"/>
      <c r="Q450" s="66"/>
      <c r="R450" s="66"/>
      <c r="S450" s="66"/>
      <c r="T450" s="66"/>
      <c r="U450" s="66"/>
      <c r="V450" s="66"/>
      <c r="W450" s="66"/>
      <c r="X450" s="66"/>
      <c r="Y450" s="66"/>
      <c r="Z450" s="66"/>
      <c r="AA450" s="66"/>
      <c r="AB450" s="66"/>
      <c r="AC450" s="66"/>
      <c r="AD450" s="66"/>
      <c r="AE450" s="66"/>
      <c r="AF450" s="66"/>
      <c r="AG450" s="66"/>
      <c r="AH450" s="66"/>
      <c r="AI450" s="66"/>
      <c r="AJ450" s="66"/>
      <c r="AK450" s="66"/>
      <c r="AL450" s="66"/>
      <c r="AM450" s="66"/>
      <c r="AN450" s="66"/>
      <c r="AO450" s="66"/>
      <c r="AP450" s="66"/>
      <c r="AQ450" s="66"/>
      <c r="AR450" s="66"/>
      <c r="AS450" s="66"/>
      <c r="AT450" s="66"/>
      <c r="AU450" s="66"/>
      <c r="AV450" s="66"/>
      <c r="AW450" s="66"/>
      <c r="AX450" s="66"/>
      <c r="AY450" s="66"/>
      <c r="AZ450" s="66"/>
      <c r="BA450" s="66"/>
      <c r="BB450" s="66"/>
      <c r="BC450" s="66"/>
      <c r="BD450" s="66"/>
      <c r="BE450" s="66"/>
      <c r="BF450" s="66"/>
      <c r="BG450" s="66"/>
    </row>
    <row r="451" spans="9:59" ht="12.75">
      <c r="I451" s="104"/>
      <c r="J451" s="66"/>
      <c r="K451" s="66"/>
      <c r="L451" s="66"/>
      <c r="M451" s="66"/>
      <c r="N451" s="66"/>
      <c r="O451" s="66"/>
      <c r="P451" s="66"/>
      <c r="Q451" s="66"/>
      <c r="R451" s="66"/>
      <c r="S451" s="66"/>
      <c r="T451" s="66"/>
      <c r="U451" s="66"/>
      <c r="V451" s="66"/>
      <c r="W451" s="66"/>
      <c r="X451" s="66"/>
      <c r="Y451" s="66"/>
      <c r="Z451" s="66"/>
      <c r="AA451" s="66"/>
      <c r="AB451" s="66"/>
      <c r="AC451" s="66"/>
      <c r="AD451" s="66"/>
      <c r="AE451" s="66"/>
      <c r="AF451" s="66"/>
      <c r="AG451" s="66"/>
      <c r="AH451" s="66"/>
      <c r="AI451" s="66"/>
      <c r="AJ451" s="66"/>
      <c r="AK451" s="66"/>
      <c r="AL451" s="66"/>
      <c r="AM451" s="66"/>
      <c r="AN451" s="66"/>
      <c r="AO451" s="66"/>
      <c r="AP451" s="66"/>
      <c r="AQ451" s="66"/>
      <c r="AR451" s="66"/>
      <c r="AS451" s="66"/>
      <c r="AT451" s="66"/>
      <c r="AU451" s="66"/>
      <c r="AV451" s="66"/>
      <c r="AW451" s="66"/>
      <c r="AX451" s="66"/>
      <c r="AY451" s="66"/>
      <c r="AZ451" s="66"/>
      <c r="BA451" s="66"/>
      <c r="BB451" s="66"/>
      <c r="BC451" s="66"/>
      <c r="BD451" s="66"/>
      <c r="BE451" s="66"/>
      <c r="BF451" s="66"/>
      <c r="BG451" s="66"/>
    </row>
    <row r="452" spans="9:59" ht="12.75">
      <c r="I452" s="104"/>
      <c r="J452" s="66"/>
      <c r="K452" s="66"/>
      <c r="L452" s="66"/>
      <c r="M452" s="66"/>
      <c r="N452" s="66"/>
      <c r="O452" s="66"/>
      <c r="P452" s="66"/>
      <c r="Q452" s="66"/>
      <c r="R452" s="66"/>
      <c r="S452" s="66"/>
      <c r="T452" s="66"/>
      <c r="U452" s="66"/>
      <c r="V452" s="66"/>
      <c r="W452" s="66"/>
      <c r="X452" s="66"/>
      <c r="Y452" s="66"/>
      <c r="Z452" s="66"/>
      <c r="AA452" s="66"/>
      <c r="AB452" s="66"/>
      <c r="AC452" s="66"/>
      <c r="AD452" s="66"/>
      <c r="AE452" s="66"/>
      <c r="AF452" s="66"/>
      <c r="AG452" s="66"/>
      <c r="AH452" s="66"/>
      <c r="AI452" s="66"/>
      <c r="AJ452" s="66"/>
      <c r="AK452" s="66"/>
      <c r="AL452" s="66"/>
      <c r="AM452" s="66"/>
      <c r="AN452" s="66"/>
      <c r="AO452" s="66"/>
      <c r="AP452" s="66"/>
      <c r="AQ452" s="66"/>
      <c r="AR452" s="66"/>
      <c r="AS452" s="66"/>
      <c r="AT452" s="66"/>
      <c r="AU452" s="66"/>
      <c r="AV452" s="66"/>
      <c r="AW452" s="66"/>
      <c r="AX452" s="66"/>
      <c r="AY452" s="66"/>
      <c r="AZ452" s="66"/>
      <c r="BA452" s="66"/>
      <c r="BB452" s="66"/>
      <c r="BC452" s="66"/>
      <c r="BD452" s="66"/>
      <c r="BE452" s="66"/>
      <c r="BF452" s="66"/>
      <c r="BG452" s="66"/>
    </row>
    <row r="453" spans="9:59" ht="12.75">
      <c r="I453" s="104"/>
      <c r="J453" s="66"/>
      <c r="K453" s="66"/>
      <c r="L453" s="66"/>
      <c r="M453" s="66"/>
      <c r="N453" s="66"/>
      <c r="O453" s="66"/>
      <c r="P453" s="66"/>
      <c r="Q453" s="66"/>
      <c r="R453" s="66"/>
      <c r="S453" s="66"/>
      <c r="T453" s="66"/>
      <c r="U453" s="66"/>
      <c r="V453" s="66"/>
      <c r="W453" s="66"/>
      <c r="X453" s="66"/>
      <c r="Y453" s="66"/>
      <c r="Z453" s="66"/>
      <c r="AA453" s="66"/>
      <c r="AB453" s="66"/>
      <c r="AC453" s="66"/>
      <c r="AD453" s="66"/>
      <c r="AE453" s="66"/>
      <c r="AF453" s="66"/>
      <c r="AG453" s="66"/>
      <c r="AH453" s="66"/>
      <c r="AI453" s="66"/>
      <c r="AJ453" s="66"/>
      <c r="AK453" s="66"/>
      <c r="AL453" s="66"/>
      <c r="AM453" s="66"/>
      <c r="AN453" s="66"/>
      <c r="AO453" s="66"/>
      <c r="AP453" s="66"/>
      <c r="AQ453" s="66"/>
      <c r="AR453" s="66"/>
      <c r="AS453" s="66"/>
      <c r="AT453" s="66"/>
      <c r="AU453" s="66"/>
      <c r="AV453" s="66"/>
      <c r="AW453" s="66"/>
      <c r="AX453" s="66"/>
      <c r="AY453" s="66"/>
      <c r="AZ453" s="66"/>
      <c r="BA453" s="66"/>
      <c r="BB453" s="66"/>
      <c r="BC453" s="66"/>
      <c r="BD453" s="66"/>
      <c r="BE453" s="66"/>
      <c r="BF453" s="66"/>
      <c r="BG453" s="66"/>
    </row>
    <row r="454" spans="9:59" ht="12.75">
      <c r="I454" s="104"/>
      <c r="J454" s="66"/>
      <c r="K454" s="66"/>
      <c r="L454" s="66"/>
      <c r="M454" s="66"/>
      <c r="N454" s="66"/>
      <c r="O454" s="66"/>
      <c r="P454" s="66"/>
      <c r="Q454" s="66"/>
      <c r="R454" s="66"/>
      <c r="S454" s="66"/>
      <c r="T454" s="66"/>
      <c r="U454" s="66"/>
      <c r="V454" s="66"/>
      <c r="W454" s="66"/>
      <c r="X454" s="66"/>
      <c r="Y454" s="66"/>
      <c r="Z454" s="66"/>
      <c r="AA454" s="66"/>
      <c r="AB454" s="66"/>
      <c r="AC454" s="66"/>
      <c r="AD454" s="66"/>
      <c r="AE454" s="66"/>
      <c r="AF454" s="66"/>
      <c r="AG454" s="66"/>
      <c r="AH454" s="66"/>
      <c r="AI454" s="66"/>
      <c r="AJ454" s="66"/>
      <c r="AK454" s="66"/>
      <c r="AL454" s="66"/>
      <c r="AM454" s="66"/>
      <c r="AN454" s="66"/>
      <c r="AO454" s="66"/>
      <c r="AP454" s="66"/>
      <c r="AQ454" s="66"/>
      <c r="AR454" s="66"/>
      <c r="AS454" s="66"/>
      <c r="AT454" s="66"/>
      <c r="AU454" s="66"/>
      <c r="AV454" s="66"/>
      <c r="AW454" s="66"/>
      <c r="AX454" s="66"/>
      <c r="AY454" s="66"/>
      <c r="AZ454" s="66"/>
      <c r="BA454" s="66"/>
      <c r="BB454" s="66"/>
      <c r="BC454" s="66"/>
      <c r="BD454" s="66"/>
      <c r="BE454" s="66"/>
      <c r="BF454" s="66"/>
      <c r="BG454" s="66"/>
    </row>
    <row r="455" spans="9:59" ht="12.75">
      <c r="I455" s="104"/>
      <c r="J455" s="66"/>
      <c r="K455" s="66"/>
      <c r="L455" s="66"/>
      <c r="M455" s="66"/>
      <c r="N455" s="66"/>
      <c r="O455" s="66"/>
      <c r="P455" s="66"/>
      <c r="Q455" s="66"/>
      <c r="R455" s="66"/>
      <c r="S455" s="66"/>
      <c r="T455" s="66"/>
      <c r="U455" s="66"/>
      <c r="V455" s="66"/>
      <c r="W455" s="66"/>
      <c r="X455" s="66"/>
      <c r="Y455" s="66"/>
      <c r="Z455" s="66"/>
      <c r="AA455" s="66"/>
      <c r="AB455" s="66"/>
      <c r="AC455" s="66"/>
      <c r="AD455" s="66"/>
      <c r="AE455" s="66"/>
      <c r="AF455" s="66"/>
      <c r="AG455" s="66"/>
      <c r="AH455" s="66"/>
      <c r="AI455" s="66"/>
      <c r="AJ455" s="66"/>
      <c r="AK455" s="66"/>
      <c r="AL455" s="66"/>
      <c r="AM455" s="66"/>
      <c r="AN455" s="66"/>
      <c r="AO455" s="66"/>
      <c r="AP455" s="66"/>
      <c r="AQ455" s="66"/>
      <c r="AR455" s="66"/>
      <c r="AS455" s="66"/>
      <c r="AT455" s="66"/>
      <c r="AU455" s="66"/>
      <c r="AV455" s="66"/>
      <c r="AW455" s="66"/>
      <c r="AX455" s="66"/>
      <c r="AY455" s="66"/>
      <c r="AZ455" s="66"/>
      <c r="BA455" s="66"/>
      <c r="BB455" s="66"/>
      <c r="BC455" s="66"/>
      <c r="BD455" s="66"/>
      <c r="BE455" s="66"/>
      <c r="BF455" s="66"/>
      <c r="BG455" s="66"/>
    </row>
    <row r="456" spans="9:59" ht="12.75">
      <c r="I456" s="104"/>
      <c r="J456" s="66"/>
      <c r="K456" s="66"/>
      <c r="L456" s="66"/>
      <c r="M456" s="66"/>
      <c r="N456" s="66"/>
      <c r="O456" s="66"/>
      <c r="P456" s="66"/>
      <c r="Q456" s="66"/>
      <c r="R456" s="66"/>
      <c r="S456" s="66"/>
      <c r="T456" s="66"/>
      <c r="U456" s="66"/>
      <c r="V456" s="66"/>
      <c r="W456" s="66"/>
      <c r="X456" s="66"/>
      <c r="Y456" s="66"/>
      <c r="Z456" s="66"/>
      <c r="AA456" s="66"/>
      <c r="AB456" s="66"/>
      <c r="AC456" s="66"/>
      <c r="AD456" s="66"/>
      <c r="AE456" s="66"/>
      <c r="AF456" s="66"/>
      <c r="AG456" s="66"/>
      <c r="AH456" s="66"/>
      <c r="AI456" s="66"/>
      <c r="AJ456" s="66"/>
      <c r="AK456" s="66"/>
      <c r="AL456" s="66"/>
      <c r="AM456" s="66"/>
      <c r="AN456" s="66"/>
      <c r="AO456" s="66"/>
      <c r="AP456" s="66"/>
      <c r="AQ456" s="66"/>
      <c r="AR456" s="66"/>
      <c r="AS456" s="66"/>
      <c r="AT456" s="66"/>
      <c r="AU456" s="66"/>
      <c r="AV456" s="66"/>
      <c r="AW456" s="66"/>
      <c r="AX456" s="66"/>
      <c r="AY456" s="66"/>
      <c r="AZ456" s="66"/>
      <c r="BA456" s="66"/>
      <c r="BB456" s="66"/>
      <c r="BC456" s="66"/>
      <c r="BD456" s="66"/>
      <c r="BE456" s="66"/>
      <c r="BF456" s="66"/>
      <c r="BG456" s="66"/>
    </row>
    <row r="457" spans="9:59" ht="12.75">
      <c r="I457" s="104"/>
      <c r="J457" s="66"/>
      <c r="K457" s="66"/>
      <c r="L457" s="66"/>
      <c r="M457" s="66"/>
      <c r="N457" s="66"/>
      <c r="O457" s="66"/>
      <c r="P457" s="66"/>
      <c r="Q457" s="66"/>
      <c r="R457" s="66"/>
      <c r="S457" s="66"/>
      <c r="T457" s="66"/>
      <c r="U457" s="66"/>
      <c r="V457" s="66"/>
      <c r="W457" s="66"/>
      <c r="X457" s="66"/>
      <c r="Y457" s="66"/>
      <c r="Z457" s="66"/>
      <c r="AA457" s="66"/>
      <c r="AB457" s="66"/>
      <c r="AC457" s="66"/>
      <c r="AD457" s="66"/>
      <c r="AE457" s="66"/>
      <c r="AF457" s="66"/>
      <c r="AG457" s="66"/>
      <c r="AH457" s="66"/>
      <c r="AI457" s="66"/>
      <c r="AJ457" s="66"/>
      <c r="AK457" s="66"/>
      <c r="AL457" s="66"/>
      <c r="AM457" s="66"/>
      <c r="AN457" s="66"/>
      <c r="AO457" s="66"/>
      <c r="AP457" s="66"/>
      <c r="AQ457" s="66"/>
      <c r="AR457" s="66"/>
      <c r="AS457" s="66"/>
      <c r="AT457" s="66"/>
      <c r="AU457" s="66"/>
      <c r="AV457" s="66"/>
      <c r="AW457" s="66"/>
      <c r="AX457" s="66"/>
      <c r="AY457" s="66"/>
      <c r="AZ457" s="66"/>
      <c r="BA457" s="66"/>
      <c r="BB457" s="66"/>
      <c r="BC457" s="66"/>
      <c r="BD457" s="66"/>
      <c r="BE457" s="66"/>
      <c r="BF457" s="66"/>
      <c r="BG457" s="66"/>
    </row>
    <row r="458" spans="9:59" ht="12.75">
      <c r="I458" s="104"/>
      <c r="J458" s="66"/>
      <c r="K458" s="66"/>
      <c r="L458" s="66"/>
      <c r="M458" s="66"/>
      <c r="N458" s="66"/>
      <c r="O458" s="66"/>
      <c r="P458" s="66"/>
      <c r="Q458" s="66"/>
      <c r="R458" s="66"/>
      <c r="S458" s="66"/>
      <c r="T458" s="66"/>
      <c r="U458" s="66"/>
      <c r="V458" s="66"/>
      <c r="W458" s="66"/>
      <c r="X458" s="66"/>
      <c r="Y458" s="66"/>
      <c r="Z458" s="66"/>
      <c r="AA458" s="66"/>
      <c r="AB458" s="66"/>
      <c r="AC458" s="66"/>
      <c r="AD458" s="66"/>
      <c r="AE458" s="66"/>
      <c r="AF458" s="66"/>
      <c r="AG458" s="66"/>
      <c r="AH458" s="66"/>
      <c r="AI458" s="66"/>
      <c r="AJ458" s="66"/>
      <c r="AK458" s="66"/>
      <c r="AL458" s="66"/>
      <c r="AM458" s="66"/>
      <c r="AN458" s="66"/>
      <c r="AO458" s="66"/>
      <c r="AP458" s="66"/>
      <c r="AQ458" s="66"/>
      <c r="AR458" s="66"/>
      <c r="AS458" s="66"/>
      <c r="AT458" s="66"/>
      <c r="AU458" s="66"/>
      <c r="AV458" s="66"/>
      <c r="AW458" s="66"/>
      <c r="AX458" s="66"/>
      <c r="AY458" s="66"/>
      <c r="AZ458" s="66"/>
      <c r="BA458" s="66"/>
      <c r="BB458" s="66"/>
      <c r="BC458" s="66"/>
      <c r="BD458" s="66"/>
      <c r="BE458" s="66"/>
      <c r="BF458" s="66"/>
      <c r="BG458" s="66"/>
    </row>
    <row r="459" spans="9:59" ht="12.75">
      <c r="I459" s="104"/>
      <c r="J459" s="66"/>
      <c r="K459" s="66"/>
      <c r="L459" s="66"/>
      <c r="M459" s="66"/>
      <c r="N459" s="66"/>
      <c r="O459" s="66"/>
      <c r="P459" s="66"/>
      <c r="Q459" s="66"/>
      <c r="R459" s="66"/>
      <c r="S459" s="66"/>
      <c r="T459" s="66"/>
      <c r="U459" s="66"/>
      <c r="V459" s="66"/>
      <c r="W459" s="66"/>
      <c r="X459" s="66"/>
      <c r="Y459" s="66"/>
      <c r="Z459" s="66"/>
      <c r="AA459" s="66"/>
      <c r="AB459" s="66"/>
      <c r="AC459" s="66"/>
      <c r="AD459" s="66"/>
      <c r="AE459" s="66"/>
      <c r="AF459" s="66"/>
      <c r="AG459" s="66"/>
      <c r="AH459" s="66"/>
      <c r="AI459" s="66"/>
      <c r="AJ459" s="66"/>
      <c r="AK459" s="66"/>
      <c r="AL459" s="66"/>
      <c r="AM459" s="66"/>
      <c r="AN459" s="66"/>
      <c r="AO459" s="66"/>
      <c r="AP459" s="66"/>
      <c r="AQ459" s="66"/>
      <c r="AR459" s="66"/>
      <c r="AS459" s="66"/>
      <c r="AT459" s="66"/>
      <c r="AU459" s="66"/>
      <c r="AV459" s="66"/>
      <c r="AW459" s="66"/>
      <c r="AX459" s="66"/>
      <c r="AY459" s="66"/>
      <c r="AZ459" s="66"/>
      <c r="BA459" s="66"/>
      <c r="BB459" s="66"/>
      <c r="BC459" s="66"/>
      <c r="BD459" s="66"/>
      <c r="BE459" s="66"/>
      <c r="BF459" s="66"/>
      <c r="BG459" s="66"/>
    </row>
    <row r="460" spans="9:59" ht="12.75">
      <c r="I460" s="104"/>
      <c r="J460" s="66"/>
      <c r="K460" s="66"/>
      <c r="L460" s="66"/>
      <c r="M460" s="66"/>
      <c r="N460" s="66"/>
      <c r="O460" s="66"/>
      <c r="P460" s="66"/>
      <c r="Q460" s="66"/>
      <c r="R460" s="66"/>
      <c r="S460" s="66"/>
      <c r="T460" s="66"/>
      <c r="U460" s="66"/>
      <c r="V460" s="66"/>
      <c r="W460" s="66"/>
      <c r="X460" s="66"/>
      <c r="Y460" s="66"/>
      <c r="Z460" s="66"/>
      <c r="AA460" s="66"/>
      <c r="AB460" s="66"/>
      <c r="AC460" s="66"/>
      <c r="AD460" s="66"/>
      <c r="AE460" s="66"/>
      <c r="AF460" s="66"/>
      <c r="AG460" s="66"/>
      <c r="AH460" s="66"/>
      <c r="AI460" s="66"/>
      <c r="AJ460" s="66"/>
      <c r="AK460" s="66"/>
      <c r="AL460" s="66"/>
      <c r="AM460" s="66"/>
      <c r="AN460" s="66"/>
      <c r="AO460" s="66"/>
      <c r="AP460" s="66"/>
      <c r="AQ460" s="66"/>
      <c r="AR460" s="66"/>
      <c r="AS460" s="66"/>
      <c r="AT460" s="66"/>
      <c r="AU460" s="66"/>
      <c r="AV460" s="66"/>
      <c r="AW460" s="66"/>
      <c r="AX460" s="66"/>
      <c r="AY460" s="66"/>
      <c r="AZ460" s="66"/>
      <c r="BA460" s="66"/>
      <c r="BB460" s="66"/>
      <c r="BC460" s="66"/>
      <c r="BD460" s="66"/>
      <c r="BE460" s="66"/>
      <c r="BF460" s="66"/>
      <c r="BG460" s="66"/>
    </row>
    <row r="461" spans="9:59" ht="12.75">
      <c r="I461" s="104"/>
      <c r="J461" s="66"/>
      <c r="K461" s="66"/>
      <c r="L461" s="66"/>
      <c r="M461" s="66"/>
      <c r="N461" s="66"/>
      <c r="O461" s="66"/>
      <c r="P461" s="66"/>
      <c r="Q461" s="66"/>
      <c r="R461" s="66"/>
      <c r="S461" s="66"/>
      <c r="T461" s="66"/>
      <c r="U461" s="66"/>
      <c r="V461" s="66"/>
      <c r="W461" s="66"/>
      <c r="X461" s="66"/>
      <c r="Y461" s="66"/>
      <c r="Z461" s="66"/>
      <c r="AA461" s="66"/>
      <c r="AB461" s="66"/>
      <c r="AC461" s="66"/>
      <c r="AD461" s="66"/>
      <c r="AE461" s="66"/>
      <c r="AF461" s="66"/>
      <c r="AG461" s="66"/>
      <c r="AH461" s="66"/>
      <c r="AI461" s="66"/>
      <c r="AJ461" s="66"/>
      <c r="AK461" s="66"/>
      <c r="AL461" s="66"/>
      <c r="AM461" s="66"/>
      <c r="AN461" s="66"/>
      <c r="AO461" s="66"/>
      <c r="AP461" s="66"/>
      <c r="AQ461" s="66"/>
      <c r="AR461" s="66"/>
      <c r="AS461" s="66"/>
      <c r="AT461" s="66"/>
      <c r="AU461" s="66"/>
      <c r="AV461" s="66"/>
      <c r="AW461" s="66"/>
      <c r="AX461" s="66"/>
      <c r="AY461" s="66"/>
      <c r="AZ461" s="66"/>
      <c r="BA461" s="66"/>
      <c r="BB461" s="66"/>
      <c r="BC461" s="66"/>
      <c r="BD461" s="66"/>
      <c r="BE461" s="66"/>
      <c r="BF461" s="66"/>
      <c r="BG461" s="66"/>
    </row>
    <row r="462" spans="9:59" ht="12.75">
      <c r="I462" s="104"/>
      <c r="J462" s="66"/>
      <c r="K462" s="66"/>
      <c r="L462" s="66"/>
      <c r="M462" s="66"/>
      <c r="N462" s="66"/>
      <c r="O462" s="66"/>
      <c r="P462" s="66"/>
      <c r="Q462" s="66"/>
      <c r="R462" s="66"/>
      <c r="S462" s="66"/>
      <c r="T462" s="66"/>
      <c r="U462" s="66"/>
      <c r="V462" s="66"/>
      <c r="W462" s="66"/>
      <c r="X462" s="66"/>
      <c r="Y462" s="66"/>
      <c r="Z462" s="66"/>
      <c r="AA462" s="66"/>
      <c r="AB462" s="66"/>
      <c r="AC462" s="66"/>
      <c r="AD462" s="66"/>
      <c r="AE462" s="66"/>
      <c r="AF462" s="66"/>
      <c r="AG462" s="66"/>
      <c r="AH462" s="66"/>
      <c r="AI462" s="66"/>
      <c r="AJ462" s="66"/>
      <c r="AK462" s="66"/>
      <c r="AL462" s="66"/>
      <c r="AM462" s="66"/>
      <c r="AN462" s="66"/>
      <c r="AO462" s="66"/>
      <c r="AP462" s="66"/>
      <c r="AQ462" s="66"/>
      <c r="AR462" s="66"/>
      <c r="AS462" s="66"/>
      <c r="AT462" s="66"/>
      <c r="AU462" s="66"/>
      <c r="AV462" s="66"/>
      <c r="AW462" s="66"/>
      <c r="AX462" s="66"/>
      <c r="AY462" s="66"/>
      <c r="AZ462" s="66"/>
      <c r="BA462" s="66"/>
      <c r="BB462" s="66"/>
      <c r="BC462" s="66"/>
      <c r="BD462" s="66"/>
      <c r="BE462" s="66"/>
      <c r="BF462" s="66"/>
      <c r="BG462" s="66"/>
    </row>
    <row r="463" spans="9:59" ht="12.75">
      <c r="I463" s="104"/>
      <c r="J463" s="66"/>
      <c r="K463" s="66"/>
      <c r="L463" s="66"/>
      <c r="M463" s="66"/>
      <c r="N463" s="66"/>
      <c r="O463" s="66"/>
      <c r="P463" s="66"/>
      <c r="Q463" s="66"/>
      <c r="R463" s="66"/>
      <c r="S463" s="66"/>
      <c r="T463" s="66"/>
      <c r="U463" s="66"/>
      <c r="V463" s="66"/>
      <c r="W463" s="66"/>
      <c r="X463" s="66"/>
      <c r="Y463" s="66"/>
      <c r="Z463" s="66"/>
      <c r="AA463" s="66"/>
      <c r="AB463" s="66"/>
      <c r="AC463" s="66"/>
      <c r="AD463" s="66"/>
      <c r="AE463" s="66"/>
      <c r="AF463" s="66"/>
      <c r="AG463" s="66"/>
      <c r="AH463" s="66"/>
      <c r="AI463" s="66"/>
      <c r="AJ463" s="66"/>
      <c r="AK463" s="66"/>
      <c r="AL463" s="66"/>
      <c r="AM463" s="66"/>
      <c r="AN463" s="66"/>
      <c r="AO463" s="66"/>
      <c r="AP463" s="66"/>
      <c r="AQ463" s="66"/>
      <c r="AR463" s="66"/>
      <c r="AS463" s="66"/>
      <c r="AT463" s="66"/>
      <c r="AU463" s="66"/>
      <c r="AV463" s="66"/>
      <c r="AW463" s="66"/>
      <c r="AX463" s="66"/>
      <c r="AY463" s="66"/>
      <c r="AZ463" s="66"/>
      <c r="BA463" s="66"/>
      <c r="BB463" s="66"/>
      <c r="BC463" s="66"/>
      <c r="BD463" s="66"/>
      <c r="BE463" s="66"/>
      <c r="BF463" s="66"/>
      <c r="BG463" s="66"/>
    </row>
    <row r="464" spans="9:59" ht="12.75">
      <c r="I464" s="104"/>
      <c r="J464" s="66"/>
      <c r="K464" s="66"/>
      <c r="L464" s="66"/>
      <c r="M464" s="66"/>
      <c r="N464" s="66"/>
      <c r="O464" s="66"/>
      <c r="P464" s="66"/>
      <c r="Q464" s="66"/>
      <c r="R464" s="66"/>
      <c r="S464" s="66"/>
      <c r="T464" s="66"/>
      <c r="U464" s="66"/>
      <c r="V464" s="66"/>
      <c r="W464" s="66"/>
      <c r="X464" s="66"/>
      <c r="Y464" s="66"/>
      <c r="Z464" s="66"/>
      <c r="AA464" s="66"/>
      <c r="AB464" s="66"/>
      <c r="AC464" s="66"/>
      <c r="AD464" s="66"/>
      <c r="AE464" s="66"/>
      <c r="AF464" s="66"/>
      <c r="AG464" s="66"/>
      <c r="AH464" s="66"/>
      <c r="AI464" s="66"/>
      <c r="AJ464" s="66"/>
      <c r="AK464" s="66"/>
      <c r="AL464" s="66"/>
      <c r="AM464" s="66"/>
      <c r="AN464" s="66"/>
      <c r="AO464" s="66"/>
      <c r="AP464" s="66"/>
      <c r="AQ464" s="66"/>
      <c r="AR464" s="66"/>
      <c r="AS464" s="66"/>
      <c r="AT464" s="66"/>
      <c r="AU464" s="66"/>
      <c r="AV464" s="66"/>
      <c r="AW464" s="66"/>
      <c r="AX464" s="66"/>
      <c r="AY464" s="66"/>
      <c r="AZ464" s="66"/>
      <c r="BA464" s="66"/>
      <c r="BB464" s="66"/>
      <c r="BC464" s="66"/>
      <c r="BD464" s="66"/>
      <c r="BE464" s="66"/>
      <c r="BF464" s="66"/>
      <c r="BG464" s="66"/>
    </row>
    <row r="465" spans="1:59" ht="12.75">
      <c r="I465" s="104"/>
      <c r="J465" s="66"/>
      <c r="K465" s="66"/>
      <c r="L465" s="66"/>
      <c r="M465" s="66"/>
      <c r="N465" s="66"/>
      <c r="O465" s="66"/>
      <c r="P465" s="66"/>
      <c r="Q465" s="66"/>
      <c r="R465" s="66"/>
      <c r="S465" s="66"/>
      <c r="T465" s="66"/>
      <c r="U465" s="66"/>
      <c r="V465" s="66"/>
      <c r="W465" s="66"/>
      <c r="X465" s="66"/>
      <c r="Y465" s="66"/>
      <c r="Z465" s="66"/>
      <c r="AA465" s="66"/>
      <c r="AB465" s="66"/>
      <c r="AC465" s="66"/>
      <c r="AD465" s="66"/>
      <c r="AE465" s="66"/>
      <c r="AF465" s="66"/>
      <c r="AG465" s="66"/>
      <c r="AH465" s="66"/>
      <c r="AI465" s="66"/>
      <c r="AJ465" s="66"/>
      <c r="AK465" s="66"/>
      <c r="AL465" s="66"/>
      <c r="AM465" s="66"/>
      <c r="AN465" s="66"/>
      <c r="AO465" s="66"/>
      <c r="AP465" s="66"/>
      <c r="AQ465" s="66"/>
      <c r="AR465" s="66"/>
      <c r="AS465" s="66"/>
      <c r="AT465" s="66"/>
      <c r="AU465" s="66"/>
      <c r="AV465" s="66"/>
      <c r="AW465" s="66"/>
      <c r="AX465" s="66"/>
      <c r="AY465" s="66"/>
      <c r="AZ465" s="66"/>
      <c r="BA465" s="66"/>
      <c r="BB465" s="66"/>
      <c r="BC465" s="66"/>
      <c r="BD465" s="66"/>
      <c r="BE465" s="66"/>
      <c r="BF465" s="66"/>
      <c r="BG465" s="66"/>
    </row>
    <row r="466" spans="1:59" ht="12.75">
      <c r="I466" s="104"/>
      <c r="J466" s="66"/>
      <c r="K466" s="66"/>
      <c r="L466" s="66"/>
      <c r="M466" s="66"/>
      <c r="N466" s="66"/>
      <c r="O466" s="66"/>
      <c r="P466" s="66"/>
      <c r="Q466" s="66"/>
      <c r="R466" s="66"/>
      <c r="S466" s="66"/>
      <c r="T466" s="66"/>
      <c r="U466" s="66"/>
      <c r="V466" s="66"/>
      <c r="W466" s="66"/>
      <c r="X466" s="66"/>
      <c r="Y466" s="66"/>
      <c r="Z466" s="66"/>
      <c r="AA466" s="66"/>
      <c r="AB466" s="66"/>
      <c r="AC466" s="66"/>
      <c r="AD466" s="66"/>
      <c r="AE466" s="66"/>
      <c r="AF466" s="66"/>
      <c r="AG466" s="66"/>
      <c r="AH466" s="66"/>
      <c r="AI466" s="66"/>
      <c r="AJ466" s="66"/>
      <c r="AK466" s="66"/>
      <c r="AL466" s="66"/>
      <c r="AM466" s="66"/>
      <c r="AN466" s="66"/>
      <c r="AO466" s="66"/>
      <c r="AP466" s="66"/>
      <c r="AQ466" s="66"/>
      <c r="AR466" s="66"/>
      <c r="AS466" s="66"/>
      <c r="AT466" s="66"/>
      <c r="AU466" s="66"/>
      <c r="AV466" s="66"/>
      <c r="AW466" s="66"/>
      <c r="AX466" s="66"/>
      <c r="AY466" s="66"/>
      <c r="AZ466" s="66"/>
      <c r="BA466" s="66"/>
      <c r="BB466" s="66"/>
      <c r="BC466" s="66"/>
      <c r="BD466" s="66"/>
      <c r="BE466" s="66"/>
      <c r="BF466" s="66"/>
      <c r="BG466" s="66"/>
    </row>
    <row r="467" spans="1:59" ht="12.75">
      <c r="I467" s="104"/>
      <c r="J467" s="66"/>
      <c r="K467" s="66"/>
      <c r="L467" s="66"/>
      <c r="M467" s="66"/>
      <c r="N467" s="66"/>
      <c r="O467" s="66"/>
      <c r="P467" s="66"/>
      <c r="Q467" s="66"/>
      <c r="R467" s="66"/>
      <c r="S467" s="66"/>
      <c r="T467" s="66"/>
      <c r="U467" s="66"/>
      <c r="V467" s="66"/>
      <c r="W467" s="66"/>
      <c r="X467" s="66"/>
      <c r="Y467" s="66"/>
      <c r="Z467" s="66"/>
      <c r="AA467" s="66"/>
      <c r="AB467" s="66"/>
      <c r="AC467" s="66"/>
      <c r="AD467" s="66"/>
      <c r="AE467" s="66"/>
      <c r="AF467" s="66"/>
      <c r="AG467" s="66"/>
      <c r="AH467" s="66"/>
      <c r="AI467" s="66"/>
      <c r="AJ467" s="66"/>
      <c r="AK467" s="66"/>
      <c r="AL467" s="66"/>
      <c r="AM467" s="66"/>
      <c r="AN467" s="66"/>
      <c r="AO467" s="66"/>
      <c r="AP467" s="66"/>
      <c r="AQ467" s="66"/>
      <c r="AR467" s="66"/>
      <c r="AS467" s="66"/>
      <c r="AT467" s="66"/>
      <c r="AU467" s="66"/>
      <c r="AV467" s="66"/>
      <c r="AW467" s="66"/>
      <c r="AX467" s="66"/>
      <c r="AY467" s="66"/>
      <c r="AZ467" s="66"/>
      <c r="BA467" s="66"/>
      <c r="BB467" s="66"/>
      <c r="BC467" s="66"/>
      <c r="BD467" s="66"/>
      <c r="BE467" s="66"/>
      <c r="BF467" s="66"/>
      <c r="BG467" s="66"/>
    </row>
    <row r="468" spans="1:59" ht="12.75">
      <c r="I468" s="104"/>
      <c r="J468" s="66"/>
      <c r="K468" s="66"/>
      <c r="L468" s="66"/>
      <c r="M468" s="66"/>
      <c r="N468" s="66"/>
      <c r="O468" s="66"/>
      <c r="P468" s="66"/>
      <c r="Q468" s="66"/>
      <c r="R468" s="66"/>
      <c r="S468" s="66"/>
      <c r="T468" s="66"/>
      <c r="U468" s="66"/>
      <c r="V468" s="66"/>
      <c r="W468" s="66"/>
      <c r="X468" s="66"/>
      <c r="Y468" s="66"/>
      <c r="Z468" s="66"/>
      <c r="AA468" s="66"/>
      <c r="AB468" s="66"/>
      <c r="AC468" s="66"/>
      <c r="AD468" s="66"/>
      <c r="AE468" s="66"/>
      <c r="AF468" s="66"/>
      <c r="AG468" s="66"/>
      <c r="AH468" s="66"/>
      <c r="AI468" s="66"/>
      <c r="AJ468" s="66"/>
      <c r="AK468" s="66"/>
      <c r="AL468" s="66"/>
      <c r="AM468" s="66"/>
      <c r="AN468" s="66"/>
      <c r="AO468" s="66"/>
      <c r="AP468" s="66"/>
      <c r="AQ468" s="66"/>
      <c r="AR468" s="66"/>
      <c r="AS468" s="66"/>
      <c r="AT468" s="66"/>
      <c r="AU468" s="66"/>
      <c r="AV468" s="66"/>
      <c r="AW468" s="66"/>
      <c r="AX468" s="66"/>
      <c r="AY468" s="66"/>
      <c r="AZ468" s="66"/>
      <c r="BA468" s="66"/>
      <c r="BB468" s="66"/>
      <c r="BC468" s="66"/>
      <c r="BD468" s="66"/>
      <c r="BE468" s="66"/>
      <c r="BF468" s="66"/>
      <c r="BG468" s="66"/>
    </row>
    <row r="469" spans="1:59" ht="12.75">
      <c r="I469" s="104"/>
      <c r="J469" s="66"/>
      <c r="K469" s="66"/>
      <c r="L469" s="66"/>
      <c r="M469" s="66"/>
      <c r="N469" s="66"/>
      <c r="O469" s="66"/>
      <c r="P469" s="66"/>
      <c r="Q469" s="66"/>
      <c r="R469" s="66"/>
      <c r="S469" s="66"/>
      <c r="T469" s="66"/>
      <c r="U469" s="66"/>
      <c r="V469" s="66"/>
      <c r="W469" s="66"/>
      <c r="X469" s="66"/>
      <c r="Y469" s="66"/>
      <c r="Z469" s="66"/>
      <c r="AA469" s="66"/>
      <c r="AB469" s="66"/>
      <c r="AC469" s="66"/>
      <c r="AD469" s="66"/>
      <c r="AE469" s="66"/>
      <c r="AF469" s="66"/>
      <c r="AG469" s="66"/>
      <c r="AH469" s="66"/>
      <c r="AI469" s="66"/>
      <c r="AJ469" s="66"/>
      <c r="AK469" s="66"/>
      <c r="AL469" s="66"/>
      <c r="AM469" s="66"/>
      <c r="AN469" s="66"/>
      <c r="AO469" s="66"/>
      <c r="AP469" s="66"/>
      <c r="AQ469" s="66"/>
      <c r="AR469" s="66"/>
      <c r="AS469" s="66"/>
      <c r="AT469" s="66"/>
      <c r="AU469" s="66"/>
      <c r="AV469" s="66"/>
      <c r="AW469" s="66"/>
      <c r="AX469" s="66"/>
      <c r="AY469" s="66"/>
      <c r="AZ469" s="66"/>
      <c r="BA469" s="66"/>
      <c r="BB469" s="66"/>
      <c r="BC469" s="66"/>
      <c r="BD469" s="66"/>
      <c r="BE469" s="66"/>
      <c r="BF469" s="66"/>
      <c r="BG469" s="66"/>
    </row>
    <row r="470" spans="1:59" ht="12.75">
      <c r="I470" s="104"/>
      <c r="J470" s="66"/>
      <c r="K470" s="66"/>
      <c r="L470" s="66"/>
      <c r="M470" s="66"/>
      <c r="N470" s="66"/>
      <c r="O470" s="66"/>
      <c r="P470" s="66"/>
      <c r="Q470" s="66"/>
      <c r="R470" s="66"/>
      <c r="S470" s="66"/>
      <c r="T470" s="66"/>
      <c r="U470" s="66"/>
      <c r="V470" s="66"/>
      <c r="W470" s="66"/>
      <c r="X470" s="66"/>
      <c r="Y470" s="66"/>
      <c r="Z470" s="66"/>
      <c r="AA470" s="66"/>
      <c r="AB470" s="66"/>
      <c r="AC470" s="66"/>
      <c r="AD470" s="66"/>
      <c r="AE470" s="66"/>
      <c r="AF470" s="66"/>
      <c r="AG470" s="66"/>
      <c r="AH470" s="66"/>
      <c r="AI470" s="66"/>
      <c r="AJ470" s="66"/>
      <c r="AK470" s="66"/>
      <c r="AL470" s="66"/>
      <c r="AM470" s="66"/>
      <c r="AN470" s="66"/>
      <c r="AO470" s="66"/>
      <c r="AP470" s="66"/>
      <c r="AQ470" s="66"/>
      <c r="AR470" s="66"/>
      <c r="AS470" s="66"/>
      <c r="AT470" s="66"/>
      <c r="AU470" s="66"/>
      <c r="AV470" s="66"/>
      <c r="AW470" s="66"/>
      <c r="AX470" s="66"/>
      <c r="AY470" s="66"/>
      <c r="AZ470" s="66"/>
      <c r="BA470" s="66"/>
      <c r="BB470" s="66"/>
      <c r="BC470" s="66"/>
      <c r="BD470" s="66"/>
      <c r="BE470" s="66"/>
      <c r="BF470" s="66"/>
      <c r="BG470" s="66"/>
    </row>
    <row r="471" spans="1:59" ht="12.75">
      <c r="I471" s="104"/>
      <c r="J471" s="66"/>
      <c r="K471" s="66"/>
      <c r="L471" s="66"/>
      <c r="M471" s="66"/>
      <c r="N471" s="66"/>
      <c r="O471" s="66"/>
      <c r="P471" s="66"/>
      <c r="Q471" s="66"/>
      <c r="R471" s="66"/>
      <c r="S471" s="66"/>
      <c r="T471" s="66"/>
      <c r="U471" s="66"/>
      <c r="V471" s="66"/>
      <c r="W471" s="66"/>
      <c r="X471" s="66"/>
      <c r="Y471" s="66"/>
      <c r="Z471" s="66"/>
      <c r="AA471" s="66"/>
      <c r="AB471" s="66"/>
      <c r="AC471" s="66"/>
      <c r="AD471" s="66"/>
      <c r="AE471" s="66"/>
      <c r="AF471" s="66"/>
      <c r="AG471" s="66"/>
      <c r="AH471" s="66"/>
      <c r="AI471" s="66"/>
      <c r="AJ471" s="66"/>
      <c r="AK471" s="66"/>
      <c r="AL471" s="66"/>
      <c r="AM471" s="66"/>
      <c r="AN471" s="66"/>
      <c r="AO471" s="66"/>
      <c r="AP471" s="66"/>
      <c r="AQ471" s="66"/>
      <c r="AR471" s="66"/>
      <c r="AS471" s="66"/>
      <c r="AT471" s="66"/>
      <c r="AU471" s="66"/>
      <c r="AV471" s="66"/>
      <c r="AW471" s="66"/>
      <c r="AX471" s="66"/>
      <c r="AY471" s="66"/>
      <c r="AZ471" s="66"/>
      <c r="BA471" s="66"/>
      <c r="BB471" s="66"/>
      <c r="BC471" s="66"/>
      <c r="BD471" s="66"/>
      <c r="BE471" s="66"/>
      <c r="BF471" s="66"/>
      <c r="BG471" s="66"/>
    </row>
    <row r="472" spans="1:59" ht="12.75">
      <c r="I472" s="104"/>
      <c r="J472" s="66"/>
      <c r="K472" s="66"/>
      <c r="L472" s="66"/>
      <c r="M472" s="66"/>
      <c r="N472" s="66"/>
      <c r="O472" s="66"/>
      <c r="P472" s="66"/>
      <c r="Q472" s="66"/>
      <c r="R472" s="66"/>
      <c r="S472" s="66"/>
      <c r="T472" s="66"/>
      <c r="U472" s="66"/>
      <c r="V472" s="66"/>
      <c r="W472" s="66"/>
      <c r="X472" s="66"/>
      <c r="Y472" s="66"/>
      <c r="Z472" s="66"/>
      <c r="AA472" s="66"/>
      <c r="AB472" s="66"/>
      <c r="AC472" s="66"/>
      <c r="AD472" s="66"/>
      <c r="AE472" s="66"/>
      <c r="AF472" s="66"/>
      <c r="AG472" s="66"/>
      <c r="AH472" s="66"/>
      <c r="AI472" s="66"/>
      <c r="AJ472" s="66"/>
      <c r="AK472" s="66"/>
      <c r="AL472" s="66"/>
      <c r="AM472" s="66"/>
      <c r="AN472" s="66"/>
      <c r="AO472" s="66"/>
      <c r="AP472" s="66"/>
      <c r="AQ472" s="66"/>
      <c r="AR472" s="66"/>
      <c r="AS472" s="66"/>
      <c r="AT472" s="66"/>
      <c r="AU472" s="66"/>
      <c r="AV472" s="66"/>
      <c r="AW472" s="66"/>
      <c r="AX472" s="66"/>
      <c r="AY472" s="66"/>
      <c r="AZ472" s="66"/>
      <c r="BA472" s="66"/>
      <c r="BB472" s="66"/>
      <c r="BC472" s="66"/>
      <c r="BD472" s="66"/>
      <c r="BE472" s="66"/>
      <c r="BF472" s="66"/>
      <c r="BG472" s="66"/>
    </row>
    <row r="473" spans="1:59" ht="12.75">
      <c r="I473" s="104"/>
      <c r="J473" s="66"/>
      <c r="K473" s="66"/>
      <c r="L473" s="66"/>
      <c r="M473" s="66"/>
      <c r="N473" s="66"/>
      <c r="O473" s="66"/>
      <c r="P473" s="66"/>
      <c r="Q473" s="66"/>
      <c r="R473" s="66"/>
      <c r="S473" s="66"/>
      <c r="T473" s="66"/>
      <c r="U473" s="66"/>
      <c r="V473" s="66"/>
      <c r="W473" s="66"/>
      <c r="X473" s="66"/>
      <c r="Y473" s="66"/>
      <c r="Z473" s="66"/>
      <c r="AA473" s="66"/>
      <c r="AB473" s="66"/>
      <c r="AC473" s="66"/>
      <c r="AD473" s="66"/>
      <c r="AE473" s="66"/>
      <c r="AF473" s="66"/>
      <c r="AG473" s="66"/>
      <c r="AH473" s="66"/>
      <c r="AI473" s="66"/>
      <c r="AJ473" s="66"/>
      <c r="AK473" s="66"/>
      <c r="AL473" s="66"/>
      <c r="AM473" s="66"/>
      <c r="AN473" s="66"/>
      <c r="AO473" s="66"/>
      <c r="AP473" s="66"/>
      <c r="AQ473" s="66"/>
      <c r="AR473" s="66"/>
      <c r="AS473" s="66"/>
      <c r="AT473" s="66"/>
      <c r="AU473" s="66"/>
      <c r="AV473" s="66"/>
      <c r="AW473" s="66"/>
      <c r="AX473" s="66"/>
      <c r="AY473" s="66"/>
      <c r="AZ473" s="66"/>
      <c r="BA473" s="66"/>
      <c r="BB473" s="66"/>
      <c r="BC473" s="66"/>
      <c r="BD473" s="66"/>
      <c r="BE473" s="66"/>
      <c r="BF473" s="66"/>
      <c r="BG473" s="66"/>
    </row>
    <row r="474" spans="1:59" ht="12.75">
      <c r="I474" s="104"/>
      <c r="J474" s="66"/>
      <c r="K474" s="66"/>
      <c r="L474" s="66"/>
      <c r="M474" s="66"/>
      <c r="N474" s="66"/>
      <c r="O474" s="66"/>
      <c r="P474" s="66"/>
      <c r="Q474" s="66"/>
      <c r="R474" s="66"/>
      <c r="S474" s="66"/>
      <c r="T474" s="66"/>
      <c r="U474" s="66"/>
      <c r="V474" s="66"/>
      <c r="W474" s="66"/>
      <c r="X474" s="66"/>
      <c r="Y474" s="66"/>
      <c r="Z474" s="66"/>
      <c r="AA474" s="66"/>
      <c r="AB474" s="66"/>
      <c r="AC474" s="66"/>
      <c r="AD474" s="66"/>
      <c r="AE474" s="66"/>
      <c r="AF474" s="66"/>
      <c r="AG474" s="66"/>
      <c r="AH474" s="66"/>
      <c r="AI474" s="66"/>
      <c r="AJ474" s="66"/>
      <c r="AK474" s="66"/>
      <c r="AL474" s="66"/>
      <c r="AM474" s="66"/>
      <c r="AN474" s="66"/>
      <c r="AO474" s="66"/>
      <c r="AP474" s="66"/>
      <c r="AQ474" s="66"/>
      <c r="AR474" s="66"/>
      <c r="AS474" s="66"/>
      <c r="AT474" s="66"/>
      <c r="AU474" s="66"/>
      <c r="AV474" s="66"/>
      <c r="AW474" s="66"/>
      <c r="AX474" s="66"/>
      <c r="AY474" s="66"/>
      <c r="AZ474" s="66"/>
      <c r="BA474" s="66"/>
      <c r="BB474" s="66"/>
      <c r="BC474" s="66"/>
      <c r="BD474" s="66"/>
      <c r="BE474" s="66"/>
      <c r="BF474" s="66"/>
      <c r="BG474" s="66"/>
    </row>
    <row r="475" spans="1:59" ht="12.75">
      <c r="I475" s="104"/>
      <c r="J475" s="66"/>
      <c r="K475" s="66"/>
      <c r="L475" s="66"/>
      <c r="M475" s="66"/>
      <c r="N475" s="66"/>
      <c r="O475" s="66"/>
      <c r="P475" s="66"/>
      <c r="Q475" s="66"/>
      <c r="R475" s="66"/>
      <c r="S475" s="66"/>
      <c r="T475" s="66"/>
      <c r="U475" s="66"/>
      <c r="V475" s="66"/>
      <c r="W475" s="66"/>
      <c r="X475" s="66"/>
      <c r="Y475" s="66"/>
      <c r="Z475" s="66"/>
      <c r="AA475" s="66"/>
      <c r="AB475" s="66"/>
      <c r="AC475" s="66"/>
      <c r="AD475" s="66"/>
      <c r="AE475" s="66"/>
      <c r="AF475" s="66"/>
      <c r="AG475" s="66"/>
      <c r="AH475" s="66"/>
      <c r="AI475" s="66"/>
      <c r="AJ475" s="66"/>
      <c r="AK475" s="66"/>
      <c r="AL475" s="66"/>
      <c r="AM475" s="66"/>
      <c r="AN475" s="66"/>
      <c r="AO475" s="66"/>
      <c r="AP475" s="66"/>
      <c r="AQ475" s="66"/>
      <c r="AR475" s="66"/>
      <c r="AS475" s="66"/>
      <c r="AT475" s="66"/>
      <c r="AU475" s="66"/>
      <c r="AV475" s="66"/>
      <c r="AW475" s="66"/>
      <c r="AX475" s="66"/>
      <c r="AY475" s="66"/>
      <c r="AZ475" s="66"/>
      <c r="BA475" s="66"/>
      <c r="BB475" s="66"/>
      <c r="BC475" s="66"/>
      <c r="BD475" s="66"/>
      <c r="BE475" s="66"/>
      <c r="BF475" s="66"/>
      <c r="BG475" s="66"/>
    </row>
    <row r="476" spans="1:59" ht="12.75">
      <c r="I476" s="104"/>
      <c r="J476" s="66"/>
      <c r="K476" s="66"/>
      <c r="L476" s="66"/>
      <c r="M476" s="66"/>
      <c r="N476" s="66"/>
      <c r="O476" s="66"/>
      <c r="P476" s="66"/>
      <c r="Q476" s="66"/>
      <c r="R476" s="66"/>
      <c r="S476" s="66"/>
      <c r="T476" s="66"/>
      <c r="U476" s="66"/>
      <c r="V476" s="66"/>
      <c r="W476" s="66"/>
      <c r="X476" s="66"/>
      <c r="Y476" s="66"/>
      <c r="Z476" s="66"/>
      <c r="AA476" s="66"/>
      <c r="AB476" s="66"/>
      <c r="AC476" s="66"/>
      <c r="AD476" s="66"/>
      <c r="AE476" s="66"/>
      <c r="AF476" s="66"/>
      <c r="AG476" s="66"/>
      <c r="AH476" s="66"/>
      <c r="AI476" s="66"/>
      <c r="AJ476" s="66"/>
      <c r="AK476" s="66"/>
      <c r="AL476" s="66"/>
      <c r="AM476" s="66"/>
      <c r="AN476" s="66"/>
      <c r="AO476" s="66"/>
      <c r="AP476" s="66"/>
      <c r="AQ476" s="66"/>
      <c r="AR476" s="66"/>
      <c r="AS476" s="66"/>
      <c r="AT476" s="66"/>
      <c r="AU476" s="66"/>
      <c r="AV476" s="66"/>
      <c r="AW476" s="66"/>
      <c r="AX476" s="66"/>
      <c r="AY476" s="66"/>
      <c r="AZ476" s="66"/>
      <c r="BA476" s="66"/>
      <c r="BB476" s="66"/>
      <c r="BC476" s="66"/>
      <c r="BD476" s="66"/>
      <c r="BE476" s="66"/>
      <c r="BF476" s="66"/>
      <c r="BG476" s="66"/>
    </row>
    <row r="477" spans="1:59" ht="12.75">
      <c r="I477" s="104"/>
      <c r="J477" s="66"/>
      <c r="K477" s="66"/>
      <c r="L477" s="66"/>
      <c r="M477" s="66"/>
      <c r="N477" s="66"/>
      <c r="O477" s="66"/>
      <c r="P477" s="66"/>
      <c r="Q477" s="66"/>
      <c r="R477" s="66"/>
      <c r="S477" s="66"/>
      <c r="T477" s="66"/>
      <c r="U477" s="66"/>
      <c r="V477" s="66"/>
      <c r="W477" s="66"/>
      <c r="X477" s="66"/>
      <c r="Y477" s="66"/>
      <c r="Z477" s="66"/>
      <c r="AA477" s="66"/>
      <c r="AB477" s="66"/>
      <c r="AC477" s="66"/>
      <c r="AD477" s="66"/>
      <c r="AE477" s="66"/>
      <c r="AF477" s="66"/>
      <c r="AG477" s="66"/>
      <c r="AH477" s="66"/>
      <c r="AI477" s="66"/>
      <c r="AJ477" s="66"/>
      <c r="AK477" s="66"/>
      <c r="AL477" s="66"/>
      <c r="AM477" s="66"/>
      <c r="AN477" s="66"/>
      <c r="AO477" s="66"/>
      <c r="AP477" s="66"/>
      <c r="AQ477" s="66"/>
      <c r="AR477" s="66"/>
      <c r="AS477" s="66"/>
      <c r="AT477" s="66"/>
      <c r="AU477" s="66"/>
      <c r="AV477" s="66"/>
      <c r="AW477" s="66"/>
      <c r="AX477" s="66"/>
      <c r="AY477" s="66"/>
      <c r="AZ477" s="66"/>
      <c r="BA477" s="66"/>
      <c r="BB477" s="66"/>
      <c r="BC477" s="66"/>
      <c r="BD477" s="66"/>
      <c r="BE477" s="66"/>
      <c r="BF477" s="66"/>
      <c r="BG477" s="66"/>
    </row>
    <row r="478" spans="1:59" ht="15">
      <c r="A478"/>
      <c r="B478"/>
      <c r="C478"/>
      <c r="D478"/>
      <c r="E478"/>
      <c r="F478"/>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s="66"/>
      <c r="AS478" s="66"/>
      <c r="AT478" s="66"/>
      <c r="AU478" s="66"/>
      <c r="AV478" s="66"/>
      <c r="AW478" s="66"/>
      <c r="AX478" s="66"/>
      <c r="AY478" s="66"/>
      <c r="AZ478" s="66"/>
      <c r="BA478" s="66"/>
      <c r="BB478" s="66"/>
      <c r="BC478" s="66"/>
      <c r="BD478" s="66"/>
      <c r="BE478" s="66"/>
      <c r="BF478" s="66"/>
      <c r="BG478" s="66"/>
    </row>
    <row r="479" spans="1:59" ht="15">
      <c r="A479"/>
      <c r="B479"/>
      <c r="C479"/>
      <c r="D479"/>
      <c r="E479"/>
      <c r="F479"/>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s="66"/>
      <c r="AS479" s="66"/>
      <c r="AT479" s="66"/>
      <c r="AU479" s="66"/>
      <c r="AV479" s="66"/>
      <c r="AW479" s="66"/>
      <c r="AX479" s="66"/>
      <c r="AY479" s="66"/>
      <c r="AZ479" s="66"/>
      <c r="BA479" s="66"/>
      <c r="BB479" s="66"/>
      <c r="BC479" s="66"/>
      <c r="BD479" s="66"/>
      <c r="BE479" s="66"/>
      <c r="BF479" s="66"/>
      <c r="BG479" s="66"/>
    </row>
    <row r="480" spans="1:59" ht="15">
      <c r="A480"/>
      <c r="B480"/>
      <c r="C480"/>
      <c r="D480"/>
      <c r="E480"/>
      <c r="F480"/>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s="66"/>
      <c r="AS480" s="66"/>
      <c r="AT480" s="66"/>
      <c r="AU480" s="66"/>
      <c r="AV480" s="66"/>
      <c r="AW480" s="66"/>
      <c r="AX480" s="66"/>
      <c r="AY480" s="66"/>
      <c r="AZ480" s="66"/>
      <c r="BA480" s="66"/>
      <c r="BB480" s="66"/>
      <c r="BC480" s="66"/>
      <c r="BD480" s="66"/>
      <c r="BE480" s="66"/>
      <c r="BF480" s="66"/>
      <c r="BG480" s="66"/>
    </row>
    <row r="481" spans="1:59" ht="15">
      <c r="A481"/>
      <c r="B481"/>
      <c r="C481"/>
      <c r="D481"/>
      <c r="E481"/>
      <c r="F481"/>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s="66"/>
      <c r="AS481" s="66"/>
      <c r="AT481" s="66"/>
      <c r="AU481" s="66"/>
      <c r="AV481" s="66"/>
      <c r="AW481" s="66"/>
      <c r="AX481" s="66"/>
      <c r="AY481" s="66"/>
      <c r="AZ481" s="66"/>
      <c r="BA481" s="66"/>
      <c r="BB481" s="66"/>
      <c r="BC481" s="66"/>
      <c r="BD481" s="66"/>
      <c r="BE481" s="66"/>
      <c r="BF481" s="66"/>
      <c r="BG481" s="66"/>
    </row>
    <row r="482" spans="1:59" ht="15">
      <c r="A482"/>
      <c r="B482"/>
      <c r="C482"/>
      <c r="D482"/>
      <c r="E482"/>
      <c r="F482"/>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s="66"/>
      <c r="AS482" s="66"/>
      <c r="AT482" s="66"/>
      <c r="AU482" s="66"/>
      <c r="AV482" s="66"/>
      <c r="AW482" s="66"/>
      <c r="AX482" s="66"/>
      <c r="AY482" s="66"/>
      <c r="AZ482" s="66"/>
      <c r="BA482" s="66"/>
      <c r="BB482" s="66"/>
      <c r="BC482" s="66"/>
      <c r="BD482" s="66"/>
      <c r="BE482" s="66"/>
      <c r="BF482" s="66"/>
      <c r="BG482" s="66"/>
    </row>
    <row r="483" spans="1:59" ht="15">
      <c r="A483"/>
      <c r="B483"/>
      <c r="C483"/>
      <c r="D483"/>
      <c r="E483"/>
      <c r="F483"/>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s="66"/>
      <c r="AS483" s="66"/>
      <c r="AT483" s="66"/>
      <c r="AU483" s="66"/>
      <c r="AV483" s="66"/>
      <c r="AW483" s="66"/>
      <c r="AX483" s="66"/>
      <c r="AY483" s="66"/>
      <c r="AZ483" s="66"/>
      <c r="BA483" s="66"/>
      <c r="BB483" s="66"/>
      <c r="BC483" s="66"/>
      <c r="BD483" s="66"/>
      <c r="BE483" s="66"/>
      <c r="BF483" s="66"/>
      <c r="BG483" s="66"/>
    </row>
    <row r="484" spans="1:59" ht="15">
      <c r="A484"/>
      <c r="B484"/>
      <c r="C484"/>
      <c r="D484"/>
      <c r="E484"/>
      <c r="F484"/>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s="66"/>
      <c r="AS484" s="66"/>
      <c r="AT484" s="66"/>
      <c r="AU484" s="66"/>
      <c r="AV484" s="66"/>
      <c r="AW484" s="66"/>
      <c r="AX484" s="66"/>
      <c r="AY484" s="66"/>
      <c r="AZ484" s="66"/>
      <c r="BA484" s="66"/>
      <c r="BB484" s="66"/>
      <c r="BC484" s="66"/>
      <c r="BD484" s="66"/>
      <c r="BE484" s="66"/>
      <c r="BF484" s="66"/>
      <c r="BG484" s="66"/>
    </row>
    <row r="485" spans="1:59" ht="15">
      <c r="A485"/>
      <c r="B485"/>
      <c r="C485"/>
      <c r="D485"/>
      <c r="E485"/>
      <c r="F485"/>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s="66"/>
      <c r="AS485" s="66"/>
      <c r="AT485" s="66"/>
      <c r="AU485" s="66"/>
      <c r="AV485" s="66"/>
      <c r="AW485" s="66"/>
      <c r="AX485" s="66"/>
      <c r="AY485" s="66"/>
      <c r="AZ485" s="66"/>
      <c r="BA485" s="66"/>
      <c r="BB485" s="66"/>
      <c r="BC485" s="66"/>
      <c r="BD485" s="66"/>
      <c r="BE485" s="66"/>
      <c r="BF485" s="66"/>
      <c r="BG485" s="66"/>
    </row>
    <row r="486" spans="1:59" ht="15">
      <c r="A486"/>
      <c r="B486"/>
      <c r="C486"/>
      <c r="D486"/>
      <c r="E486"/>
      <c r="F486"/>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s="66"/>
      <c r="AS486" s="66"/>
      <c r="AT486" s="66"/>
      <c r="AU486" s="66"/>
      <c r="AV486" s="66"/>
      <c r="AW486" s="66"/>
      <c r="AX486" s="66"/>
      <c r="AY486" s="66"/>
      <c r="AZ486" s="66"/>
      <c r="BA486" s="66"/>
      <c r="BB486" s="66"/>
      <c r="BC486" s="66"/>
      <c r="BD486" s="66"/>
      <c r="BE486" s="66"/>
      <c r="BF486" s="66"/>
      <c r="BG486" s="66"/>
    </row>
    <row r="487" spans="1:59" ht="15">
      <c r="A487"/>
      <c r="B487"/>
      <c r="C487"/>
      <c r="D487"/>
      <c r="E487"/>
      <c r="F487"/>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s="66"/>
      <c r="AS487" s="66"/>
      <c r="AT487" s="66"/>
      <c r="AU487" s="66"/>
      <c r="AV487" s="66"/>
      <c r="AW487" s="66"/>
      <c r="AX487" s="66"/>
      <c r="AY487" s="66"/>
      <c r="AZ487" s="66"/>
      <c r="BA487" s="66"/>
      <c r="BB487" s="66"/>
      <c r="BC487" s="66"/>
      <c r="BD487" s="66"/>
      <c r="BE487" s="66"/>
      <c r="BF487" s="66"/>
      <c r="BG487" s="66"/>
    </row>
    <row r="488" spans="1:59" ht="15">
      <c r="A488"/>
      <c r="B488"/>
      <c r="C488"/>
      <c r="D488"/>
      <c r="E488"/>
      <c r="F488"/>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s="66"/>
      <c r="AS488" s="66"/>
      <c r="AT488" s="66"/>
      <c r="AU488" s="66"/>
      <c r="AV488" s="66"/>
      <c r="AW488" s="66"/>
      <c r="AX488" s="66"/>
      <c r="AY488" s="66"/>
      <c r="AZ488" s="66"/>
      <c r="BA488" s="66"/>
      <c r="BB488" s="66"/>
      <c r="BC488" s="66"/>
      <c r="BD488" s="66"/>
      <c r="BE488" s="66"/>
      <c r="BF488" s="66"/>
      <c r="BG488" s="66"/>
    </row>
    <row r="489" spans="1:59" ht="15">
      <c r="A489"/>
      <c r="B489"/>
      <c r="C489"/>
      <c r="D489"/>
      <c r="E489"/>
      <c r="F489"/>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s="66"/>
      <c r="AS489" s="66"/>
      <c r="AT489" s="66"/>
      <c r="AU489" s="66"/>
      <c r="AV489" s="66"/>
      <c r="AW489" s="66"/>
      <c r="AX489" s="66"/>
      <c r="AY489" s="66"/>
      <c r="AZ489" s="66"/>
      <c r="BA489" s="66"/>
      <c r="BB489" s="66"/>
      <c r="BC489" s="66"/>
      <c r="BD489" s="66"/>
      <c r="BE489" s="66"/>
      <c r="BF489" s="66"/>
      <c r="BG489" s="66"/>
    </row>
    <row r="490" spans="1:59" ht="15">
      <c r="A490"/>
      <c r="B490"/>
      <c r="C490"/>
      <c r="D490"/>
      <c r="E490"/>
      <c r="F490"/>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s="66"/>
      <c r="AS490" s="66"/>
      <c r="AT490" s="66"/>
      <c r="AU490" s="66"/>
      <c r="AV490" s="66"/>
      <c r="AW490" s="66"/>
      <c r="AX490" s="66"/>
      <c r="AY490" s="66"/>
      <c r="AZ490" s="66"/>
      <c r="BA490" s="66"/>
      <c r="BB490" s="66"/>
      <c r="BC490" s="66"/>
      <c r="BD490" s="66"/>
      <c r="BE490" s="66"/>
      <c r="BF490" s="66"/>
      <c r="BG490" s="66"/>
    </row>
    <row r="491" spans="1:59" ht="15">
      <c r="A491"/>
      <c r="B491"/>
      <c r="C491"/>
      <c r="D491"/>
      <c r="E491"/>
      <c r="F491"/>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s="66"/>
      <c r="AS491" s="66"/>
      <c r="AT491" s="66"/>
      <c r="AU491" s="66"/>
      <c r="AV491" s="66"/>
      <c r="AW491" s="66"/>
      <c r="AX491" s="66"/>
      <c r="AY491" s="66"/>
      <c r="AZ491" s="66"/>
      <c r="BA491" s="66"/>
      <c r="BB491" s="66"/>
      <c r="BC491" s="66"/>
      <c r="BD491" s="66"/>
      <c r="BE491" s="66"/>
      <c r="BF491" s="66"/>
      <c r="BG491" s="66"/>
    </row>
    <row r="492" spans="1:59" ht="15">
      <c r="A492"/>
      <c r="B492"/>
      <c r="C492"/>
      <c r="D492"/>
      <c r="E492"/>
      <c r="F492"/>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s="66"/>
      <c r="AS492" s="66"/>
      <c r="AT492" s="66"/>
      <c r="AU492" s="66"/>
      <c r="AV492" s="66"/>
      <c r="AW492" s="66"/>
      <c r="AX492" s="66"/>
      <c r="AY492" s="66"/>
      <c r="AZ492" s="66"/>
      <c r="BA492" s="66"/>
      <c r="BB492" s="66"/>
      <c r="BC492" s="66"/>
      <c r="BD492" s="66"/>
      <c r="BE492" s="66"/>
      <c r="BF492" s="66"/>
      <c r="BG492" s="66"/>
    </row>
    <row r="493" spans="1:59" ht="15">
      <c r="A493"/>
      <c r="B493"/>
      <c r="C493"/>
      <c r="D493"/>
      <c r="E493"/>
      <c r="F493"/>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s="66"/>
      <c r="AS493" s="66"/>
      <c r="AT493" s="66"/>
      <c r="AU493" s="66"/>
      <c r="AV493" s="66"/>
      <c r="AW493" s="66"/>
      <c r="AX493" s="66"/>
      <c r="AY493" s="66"/>
      <c r="AZ493" s="66"/>
      <c r="BA493" s="66"/>
      <c r="BB493" s="66"/>
      <c r="BC493" s="66"/>
      <c r="BD493" s="66"/>
      <c r="BE493" s="66"/>
      <c r="BF493" s="66"/>
      <c r="BG493" s="66"/>
    </row>
    <row r="494" spans="1:59" ht="15">
      <c r="A494"/>
      <c r="B494"/>
      <c r="C494"/>
      <c r="D494"/>
      <c r="E494"/>
      <c r="F494"/>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s="66"/>
      <c r="AS494" s="66"/>
      <c r="AT494" s="66"/>
      <c r="AU494" s="66"/>
      <c r="AV494" s="66"/>
      <c r="AW494" s="66"/>
      <c r="AX494" s="66"/>
      <c r="AY494" s="66"/>
      <c r="AZ494" s="66"/>
      <c r="BA494" s="66"/>
      <c r="BB494" s="66"/>
      <c r="BC494" s="66"/>
      <c r="BD494" s="66"/>
      <c r="BE494" s="66"/>
      <c r="BF494" s="66"/>
      <c r="BG494" s="66"/>
    </row>
    <row r="495" spans="1:59" ht="15">
      <c r="A495"/>
      <c r="B495"/>
      <c r="C495"/>
      <c r="D495"/>
      <c r="E495"/>
      <c r="F495"/>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s="66"/>
      <c r="AS495" s="66"/>
      <c r="AT495" s="66"/>
      <c r="AU495" s="66"/>
      <c r="AV495" s="66"/>
      <c r="AW495" s="66"/>
      <c r="AX495" s="66"/>
      <c r="AY495" s="66"/>
      <c r="AZ495" s="66"/>
      <c r="BA495" s="66"/>
      <c r="BB495" s="66"/>
      <c r="BC495" s="66"/>
      <c r="BD495" s="66"/>
      <c r="BE495" s="66"/>
      <c r="BF495" s="66"/>
      <c r="BG495" s="66"/>
    </row>
    <row r="496" spans="1:59" ht="15">
      <c r="A496"/>
      <c r="B496"/>
      <c r="C496"/>
      <c r="D496"/>
      <c r="E496"/>
      <c r="F496"/>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s="66"/>
      <c r="AS496" s="66"/>
      <c r="AT496" s="66"/>
      <c r="AU496" s="66"/>
      <c r="AV496" s="66"/>
      <c r="AW496" s="66"/>
      <c r="AX496" s="66"/>
      <c r="AY496" s="66"/>
      <c r="AZ496" s="66"/>
      <c r="BA496" s="66"/>
      <c r="BB496" s="66"/>
      <c r="BC496" s="66"/>
      <c r="BD496" s="66"/>
      <c r="BE496" s="66"/>
      <c r="BF496" s="66"/>
      <c r="BG496" s="66"/>
    </row>
    <row r="497" spans="1:59" ht="15">
      <c r="A497"/>
      <c r="B497"/>
      <c r="C497"/>
      <c r="D497"/>
      <c r="E497"/>
      <c r="F497"/>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s="66"/>
      <c r="AS497" s="66"/>
      <c r="AT497" s="66"/>
      <c r="AU497" s="66"/>
      <c r="AV497" s="66"/>
      <c r="AW497" s="66"/>
      <c r="AX497" s="66"/>
      <c r="AY497" s="66"/>
      <c r="AZ497" s="66"/>
      <c r="BA497" s="66"/>
      <c r="BB497" s="66"/>
      <c r="BC497" s="66"/>
      <c r="BD497" s="66"/>
      <c r="BE497" s="66"/>
      <c r="BF497" s="66"/>
      <c r="BG497" s="66"/>
    </row>
    <row r="498" spans="1:59" ht="15">
      <c r="A498"/>
      <c r="B498"/>
      <c r="C498"/>
      <c r="D498"/>
      <c r="E498"/>
      <c r="F498"/>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s="66"/>
      <c r="AS498" s="66"/>
      <c r="AT498" s="66"/>
      <c r="AU498" s="66"/>
      <c r="AV498" s="66"/>
      <c r="AW498" s="66"/>
      <c r="AX498" s="66"/>
      <c r="AY498" s="66"/>
      <c r="AZ498" s="66"/>
      <c r="BA498" s="66"/>
      <c r="BB498" s="66"/>
      <c r="BC498" s="66"/>
      <c r="BD498" s="66"/>
      <c r="BE498" s="66"/>
      <c r="BF498" s="66"/>
      <c r="BG498" s="66"/>
    </row>
    <row r="499" spans="1:59" ht="15">
      <c r="A499"/>
      <c r="B499"/>
      <c r="C499"/>
      <c r="D499"/>
      <c r="E499"/>
      <c r="F499"/>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s="66"/>
      <c r="AS499" s="66"/>
      <c r="AT499" s="66"/>
      <c r="AU499" s="66"/>
      <c r="AV499" s="66"/>
      <c r="AW499" s="66"/>
      <c r="AX499" s="66"/>
      <c r="AY499" s="66"/>
      <c r="AZ499" s="66"/>
      <c r="BA499" s="66"/>
      <c r="BB499" s="66"/>
      <c r="BC499" s="66"/>
      <c r="BD499" s="66"/>
      <c r="BE499" s="66"/>
      <c r="BF499" s="66"/>
      <c r="BG499" s="66"/>
    </row>
    <row r="500" spans="1:59" ht="15">
      <c r="A500"/>
      <c r="B500"/>
      <c r="C500"/>
      <c r="D500"/>
      <c r="E500"/>
      <c r="F500"/>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s="66"/>
      <c r="AS500" s="66"/>
      <c r="AT500" s="66"/>
      <c r="AU500" s="66"/>
      <c r="AV500" s="66"/>
      <c r="AW500" s="66"/>
      <c r="AX500" s="66"/>
      <c r="AY500" s="66"/>
      <c r="AZ500" s="66"/>
      <c r="BA500" s="66"/>
      <c r="BB500" s="66"/>
      <c r="BC500" s="66"/>
      <c r="BD500" s="66"/>
      <c r="BE500" s="66"/>
      <c r="BF500" s="66"/>
      <c r="BG500" s="66"/>
    </row>
    <row r="501" spans="1:59" ht="15">
      <c r="A501"/>
      <c r="B501"/>
      <c r="C501"/>
      <c r="D501"/>
      <c r="E501"/>
      <c r="F501"/>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s="66"/>
      <c r="AS501" s="66"/>
      <c r="AT501" s="66"/>
      <c r="AU501" s="66"/>
      <c r="AV501" s="66"/>
      <c r="AW501" s="66"/>
      <c r="AX501" s="66"/>
      <c r="AY501" s="66"/>
      <c r="AZ501" s="66"/>
      <c r="BA501" s="66"/>
      <c r="BB501" s="66"/>
      <c r="BC501" s="66"/>
      <c r="BD501" s="66"/>
      <c r="BE501" s="66"/>
      <c r="BF501" s="66"/>
      <c r="BG501" s="66"/>
    </row>
    <row r="502" spans="1:59" ht="15">
      <c r="A502"/>
      <c r="B502"/>
      <c r="C502"/>
      <c r="D502"/>
      <c r="E502"/>
      <c r="F502"/>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s="66"/>
      <c r="AS502" s="66"/>
      <c r="AT502" s="66"/>
      <c r="AU502" s="66"/>
      <c r="AV502" s="66"/>
      <c r="AW502" s="66"/>
      <c r="AX502" s="66"/>
      <c r="AY502" s="66"/>
      <c r="AZ502" s="66"/>
      <c r="BA502" s="66"/>
      <c r="BB502" s="66"/>
      <c r="BC502" s="66"/>
      <c r="BD502" s="66"/>
      <c r="BE502" s="66"/>
      <c r="BF502" s="66"/>
      <c r="BG502" s="66"/>
    </row>
    <row r="503" spans="1:59" ht="15">
      <c r="A503"/>
      <c r="B503"/>
      <c r="C503"/>
      <c r="D503"/>
      <c r="E503"/>
      <c r="F503"/>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s="66"/>
      <c r="AS503" s="66"/>
      <c r="AT503" s="66"/>
      <c r="AU503" s="66"/>
      <c r="AV503" s="66"/>
      <c r="AW503" s="66"/>
      <c r="AX503" s="66"/>
      <c r="AY503" s="66"/>
      <c r="AZ503" s="66"/>
      <c r="BA503" s="66"/>
      <c r="BB503" s="66"/>
      <c r="BC503" s="66"/>
      <c r="BD503" s="66"/>
      <c r="BE503" s="66"/>
      <c r="BF503" s="66"/>
      <c r="BG503" s="66"/>
    </row>
    <row r="504" spans="1:59" ht="15">
      <c r="A504"/>
      <c r="B504"/>
      <c r="C504"/>
      <c r="D504"/>
      <c r="E504"/>
      <c r="F504"/>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s="66"/>
      <c r="AS504" s="66"/>
      <c r="AT504" s="66"/>
      <c r="AU504" s="66"/>
      <c r="AV504" s="66"/>
      <c r="AW504" s="66"/>
      <c r="AX504" s="66"/>
      <c r="AY504" s="66"/>
      <c r="AZ504" s="66"/>
      <c r="BA504" s="66"/>
      <c r="BB504" s="66"/>
      <c r="BC504" s="66"/>
      <c r="BD504" s="66"/>
      <c r="BE504" s="66"/>
      <c r="BF504" s="66"/>
      <c r="BG504" s="66"/>
    </row>
    <row r="505" spans="1:59" ht="15">
      <c r="A505"/>
      <c r="B505"/>
      <c r="C505"/>
      <c r="D505"/>
      <c r="E505"/>
      <c r="F505"/>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s="66"/>
      <c r="AS505" s="66"/>
      <c r="AT505" s="66"/>
      <c r="AU505" s="66"/>
      <c r="AV505" s="66"/>
      <c r="AW505" s="66"/>
      <c r="AX505" s="66"/>
      <c r="AY505" s="66"/>
      <c r="AZ505" s="66"/>
      <c r="BA505" s="66"/>
      <c r="BB505" s="66"/>
      <c r="BC505" s="66"/>
      <c r="BD505" s="66"/>
      <c r="BE505" s="66"/>
      <c r="BF505" s="66"/>
      <c r="BG505" s="66"/>
    </row>
    <row r="506" spans="1:59" ht="15">
      <c r="A506"/>
      <c r="B506"/>
      <c r="C506"/>
      <c r="D506"/>
      <c r="E506"/>
      <c r="F506"/>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s="66"/>
      <c r="AS506" s="66"/>
      <c r="AT506" s="66"/>
      <c r="AU506" s="66"/>
      <c r="AV506" s="66"/>
      <c r="AW506" s="66"/>
      <c r="AX506" s="66"/>
      <c r="AY506" s="66"/>
      <c r="AZ506" s="66"/>
      <c r="BA506" s="66"/>
      <c r="BB506" s="66"/>
      <c r="BC506" s="66"/>
      <c r="BD506" s="66"/>
      <c r="BE506" s="66"/>
      <c r="BF506" s="66"/>
      <c r="BG506" s="66"/>
    </row>
    <row r="507" spans="1:59" ht="15">
      <c r="A507"/>
      <c r="B507"/>
      <c r="C507"/>
      <c r="D507"/>
      <c r="E507"/>
      <c r="F507"/>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s="66"/>
      <c r="AS507" s="66"/>
      <c r="AT507" s="66"/>
      <c r="AU507" s="66"/>
      <c r="AV507" s="66"/>
      <c r="AW507" s="66"/>
      <c r="AX507" s="66"/>
      <c r="AY507" s="66"/>
      <c r="AZ507" s="66"/>
      <c r="BA507" s="66"/>
      <c r="BB507" s="66"/>
      <c r="BC507" s="66"/>
      <c r="BD507" s="66"/>
      <c r="BE507" s="66"/>
      <c r="BF507" s="66"/>
      <c r="BG507" s="66"/>
    </row>
    <row r="508" spans="1:59" ht="15">
      <c r="A508"/>
      <c r="B508"/>
      <c r="C508"/>
      <c r="D508"/>
      <c r="E508"/>
      <c r="F508"/>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s="66"/>
      <c r="AS508" s="66"/>
      <c r="AT508" s="66"/>
      <c r="AU508" s="66"/>
      <c r="AV508" s="66"/>
      <c r="AW508" s="66"/>
      <c r="AX508" s="66"/>
      <c r="AY508" s="66"/>
      <c r="AZ508" s="66"/>
      <c r="BA508" s="66"/>
      <c r="BB508" s="66"/>
      <c r="BC508" s="66"/>
      <c r="BD508" s="66"/>
      <c r="BE508" s="66"/>
      <c r="BF508" s="66"/>
      <c r="BG508" s="66"/>
    </row>
    <row r="509" spans="1:59" ht="15">
      <c r="A509"/>
      <c r="B509"/>
      <c r="C509"/>
      <c r="D509"/>
      <c r="E509"/>
      <c r="F509"/>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s="66"/>
      <c r="AS509" s="66"/>
      <c r="AT509" s="66"/>
      <c r="AU509" s="66"/>
      <c r="AV509" s="66"/>
      <c r="AW509" s="66"/>
      <c r="AX509" s="66"/>
      <c r="AY509" s="66"/>
      <c r="AZ509" s="66"/>
      <c r="BA509" s="66"/>
      <c r="BB509" s="66"/>
      <c r="BC509" s="66"/>
      <c r="BD509" s="66"/>
      <c r="BE509" s="66"/>
      <c r="BF509" s="66"/>
      <c r="BG509" s="66"/>
    </row>
    <row r="510" spans="1:59" ht="15">
      <c r="A510"/>
      <c r="B510"/>
      <c r="C510"/>
      <c r="D510"/>
      <c r="E510"/>
      <c r="F510"/>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s="66"/>
      <c r="AS510" s="66"/>
      <c r="AT510" s="66"/>
      <c r="AU510" s="66"/>
      <c r="AV510" s="66"/>
      <c r="AW510" s="66"/>
      <c r="AX510" s="66"/>
      <c r="AY510" s="66"/>
      <c r="AZ510" s="66"/>
      <c r="BA510" s="66"/>
      <c r="BB510" s="66"/>
      <c r="BC510" s="66"/>
      <c r="BD510" s="66"/>
      <c r="BE510" s="66"/>
      <c r="BF510" s="66"/>
      <c r="BG510" s="66"/>
    </row>
    <row r="511" spans="1:59" ht="15">
      <c r="A511"/>
      <c r="B511"/>
      <c r="C511"/>
      <c r="D511"/>
      <c r="E511"/>
      <c r="F511"/>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s="66"/>
      <c r="AS511" s="66"/>
      <c r="AT511" s="66"/>
      <c r="AU511" s="66"/>
      <c r="AV511" s="66"/>
      <c r="AW511" s="66"/>
      <c r="AX511" s="66"/>
      <c r="AY511" s="66"/>
      <c r="AZ511" s="66"/>
      <c r="BA511" s="66"/>
      <c r="BB511" s="66"/>
      <c r="BC511" s="66"/>
      <c r="BD511" s="66"/>
      <c r="BE511" s="66"/>
      <c r="BF511" s="66"/>
      <c r="BG511" s="66"/>
    </row>
    <row r="512" spans="1:59" ht="15">
      <c r="A512"/>
      <c r="B512"/>
      <c r="C512"/>
      <c r="D512"/>
      <c r="E512"/>
      <c r="F512"/>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s="66"/>
      <c r="AS512" s="66"/>
      <c r="AT512" s="66"/>
      <c r="AU512" s="66"/>
      <c r="AV512" s="66"/>
      <c r="AW512" s="66"/>
      <c r="AX512" s="66"/>
      <c r="AY512" s="66"/>
      <c r="AZ512" s="66"/>
      <c r="BA512" s="66"/>
      <c r="BB512" s="66"/>
      <c r="BC512" s="66"/>
      <c r="BD512" s="66"/>
      <c r="BE512" s="66"/>
      <c r="BF512" s="66"/>
      <c r="BG512" s="66"/>
    </row>
    <row r="513" spans="1:59" ht="15">
      <c r="A513"/>
      <c r="B513"/>
      <c r="C513"/>
      <c r="D513"/>
      <c r="E513"/>
      <c r="F513"/>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s="66"/>
      <c r="AS513" s="66"/>
      <c r="AT513" s="66"/>
      <c r="AU513" s="66"/>
      <c r="AV513" s="66"/>
      <c r="AW513" s="66"/>
      <c r="AX513" s="66"/>
      <c r="AY513" s="66"/>
      <c r="AZ513" s="66"/>
      <c r="BA513" s="66"/>
      <c r="BB513" s="66"/>
      <c r="BC513" s="66"/>
      <c r="BD513" s="66"/>
      <c r="BE513" s="66"/>
      <c r="BF513" s="66"/>
      <c r="BG513" s="66"/>
    </row>
    <row r="514" spans="1:59" ht="15">
      <c r="A514"/>
      <c r="B514"/>
      <c r="C514"/>
      <c r="D514"/>
      <c r="E514"/>
      <c r="F514"/>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s="66"/>
      <c r="AS514" s="66"/>
      <c r="AT514" s="66"/>
      <c r="AU514" s="66"/>
      <c r="AV514" s="66"/>
      <c r="AW514" s="66"/>
      <c r="AX514" s="66"/>
      <c r="AY514" s="66"/>
      <c r="AZ514" s="66"/>
      <c r="BA514" s="66"/>
      <c r="BB514" s="66"/>
      <c r="BC514" s="66"/>
      <c r="BD514" s="66"/>
      <c r="BE514" s="66"/>
      <c r="BF514" s="66"/>
      <c r="BG514" s="66"/>
    </row>
    <row r="515" spans="1:59" ht="15">
      <c r="A515"/>
      <c r="B515"/>
      <c r="C515"/>
      <c r="D515"/>
      <c r="E515"/>
      <c r="F515"/>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s="66"/>
      <c r="AS515" s="66"/>
      <c r="AT515" s="66"/>
      <c r="AU515" s="66"/>
      <c r="AV515" s="66"/>
      <c r="AW515" s="66"/>
      <c r="AX515" s="66"/>
      <c r="AY515" s="66"/>
      <c r="AZ515" s="66"/>
      <c r="BA515" s="66"/>
      <c r="BB515" s="66"/>
      <c r="BC515" s="66"/>
      <c r="BD515" s="66"/>
      <c r="BE515" s="66"/>
      <c r="BF515" s="66"/>
      <c r="BG515" s="66"/>
    </row>
    <row r="516" spans="1:59" ht="15">
      <c r="A516"/>
      <c r="B516"/>
      <c r="C516"/>
      <c r="D516"/>
      <c r="E516"/>
      <c r="F516"/>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s="66"/>
      <c r="AS516" s="66"/>
      <c r="AT516" s="66"/>
      <c r="AU516" s="66"/>
      <c r="AV516" s="66"/>
      <c r="AW516" s="66"/>
      <c r="AX516" s="66"/>
      <c r="AY516" s="66"/>
      <c r="AZ516" s="66"/>
      <c r="BA516" s="66"/>
      <c r="BB516" s="66"/>
      <c r="BC516" s="66"/>
      <c r="BD516" s="66"/>
      <c r="BE516" s="66"/>
      <c r="BF516" s="66"/>
      <c r="BG516" s="66"/>
    </row>
    <row r="517" spans="1:59" ht="15">
      <c r="A517"/>
      <c r="B517"/>
      <c r="C517"/>
      <c r="D517"/>
      <c r="E517"/>
      <c r="F517"/>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s="66"/>
      <c r="AS517" s="66"/>
      <c r="AT517" s="66"/>
      <c r="AU517" s="66"/>
      <c r="AV517" s="66"/>
      <c r="AW517" s="66"/>
      <c r="AX517" s="66"/>
      <c r="AY517" s="66"/>
      <c r="AZ517" s="66"/>
      <c r="BA517" s="66"/>
      <c r="BB517" s="66"/>
      <c r="BC517" s="66"/>
      <c r="BD517" s="66"/>
      <c r="BE517" s="66"/>
      <c r="BF517" s="66"/>
      <c r="BG517" s="66"/>
    </row>
    <row r="518" spans="1:59" ht="15">
      <c r="A518"/>
      <c r="B518"/>
      <c r="C518"/>
      <c r="D518"/>
      <c r="E518"/>
      <c r="F518"/>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s="66"/>
      <c r="AS518" s="66"/>
      <c r="AT518" s="66"/>
      <c r="AU518" s="66"/>
      <c r="AV518" s="66"/>
      <c r="AW518" s="66"/>
      <c r="AX518" s="66"/>
      <c r="AY518" s="66"/>
      <c r="AZ518" s="66"/>
      <c r="BA518" s="66"/>
      <c r="BB518" s="66"/>
      <c r="BC518" s="66"/>
      <c r="BD518" s="66"/>
      <c r="BE518" s="66"/>
      <c r="BF518" s="66"/>
      <c r="BG518" s="66"/>
    </row>
    <row r="519" spans="1:59" ht="15">
      <c r="A519"/>
      <c r="B519"/>
      <c r="C519"/>
      <c r="D519"/>
      <c r="E519"/>
      <c r="F519"/>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s="66"/>
      <c r="AS519" s="66"/>
      <c r="AT519" s="66"/>
      <c r="AU519" s="66"/>
      <c r="AV519" s="66"/>
      <c r="AW519" s="66"/>
      <c r="AX519" s="66"/>
      <c r="AY519" s="66"/>
      <c r="AZ519" s="66"/>
      <c r="BA519" s="66"/>
      <c r="BB519" s="66"/>
      <c r="BC519" s="66"/>
      <c r="BD519" s="66"/>
      <c r="BE519" s="66"/>
      <c r="BF519" s="66"/>
      <c r="BG519" s="66"/>
    </row>
    <row r="520" spans="1:59" ht="15">
      <c r="A520"/>
      <c r="B520"/>
      <c r="C520"/>
      <c r="D520"/>
      <c r="E520"/>
      <c r="F520"/>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s="66"/>
      <c r="AS520" s="66"/>
      <c r="AT520" s="66"/>
      <c r="AU520" s="66"/>
      <c r="AV520" s="66"/>
      <c r="AW520" s="66"/>
      <c r="AX520" s="66"/>
      <c r="AY520" s="66"/>
      <c r="AZ520" s="66"/>
      <c r="BA520" s="66"/>
      <c r="BB520" s="66"/>
      <c r="BC520" s="66"/>
      <c r="BD520" s="66"/>
      <c r="BE520" s="66"/>
      <c r="BF520" s="66"/>
      <c r="BG520" s="66"/>
    </row>
    <row r="521" spans="1:59" ht="15">
      <c r="A521"/>
      <c r="B521"/>
      <c r="C521"/>
      <c r="D521"/>
      <c r="E521"/>
      <c r="F521"/>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s="66"/>
      <c r="AS521" s="66"/>
      <c r="AT521" s="66"/>
      <c r="AU521" s="66"/>
      <c r="AV521" s="66"/>
      <c r="AW521" s="66"/>
      <c r="AX521" s="66"/>
      <c r="AY521" s="66"/>
      <c r="AZ521" s="66"/>
      <c r="BA521" s="66"/>
      <c r="BB521" s="66"/>
      <c r="BC521" s="66"/>
      <c r="BD521" s="66"/>
      <c r="BE521" s="66"/>
      <c r="BF521" s="66"/>
      <c r="BG521" s="66"/>
    </row>
    <row r="522" spans="1:59" ht="15">
      <c r="A522"/>
      <c r="B522"/>
      <c r="C522"/>
      <c r="D522"/>
      <c r="E522"/>
      <c r="F522"/>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s="66"/>
      <c r="AS522" s="66"/>
      <c r="AT522" s="66"/>
      <c r="AU522" s="66"/>
      <c r="AV522" s="66"/>
      <c r="AW522" s="66"/>
      <c r="AX522" s="66"/>
      <c r="AY522" s="66"/>
      <c r="AZ522" s="66"/>
      <c r="BA522" s="66"/>
      <c r="BB522" s="66"/>
      <c r="BC522" s="66"/>
      <c r="BD522" s="66"/>
      <c r="BE522" s="66"/>
      <c r="BF522" s="66"/>
      <c r="BG522" s="66"/>
    </row>
    <row r="523" spans="1:59" ht="15">
      <c r="A523"/>
      <c r="B523"/>
      <c r="C523"/>
      <c r="D523"/>
      <c r="E523"/>
      <c r="F523"/>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s="66"/>
      <c r="AS523" s="66"/>
      <c r="AT523" s="66"/>
      <c r="AU523" s="66"/>
      <c r="AV523" s="66"/>
      <c r="AW523" s="66"/>
      <c r="AX523" s="66"/>
      <c r="AY523" s="66"/>
      <c r="AZ523" s="66"/>
      <c r="BA523" s="66"/>
      <c r="BB523" s="66"/>
      <c r="BC523" s="66"/>
      <c r="BD523" s="66"/>
      <c r="BE523" s="66"/>
      <c r="BF523" s="66"/>
      <c r="BG523" s="66"/>
    </row>
    <row r="524" spans="1:59" ht="15">
      <c r="A524"/>
      <c r="B524"/>
      <c r="C524"/>
      <c r="D524"/>
      <c r="E524"/>
      <c r="F524"/>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s="66"/>
      <c r="AS524" s="66"/>
      <c r="AT524" s="66"/>
      <c r="AU524" s="66"/>
      <c r="AV524" s="66"/>
      <c r="AW524" s="66"/>
      <c r="AX524" s="66"/>
      <c r="AY524" s="66"/>
      <c r="AZ524" s="66"/>
      <c r="BA524" s="66"/>
      <c r="BB524" s="66"/>
      <c r="BC524" s="66"/>
      <c r="BD524" s="66"/>
      <c r="BE524" s="66"/>
      <c r="BF524" s="66"/>
      <c r="BG524" s="66"/>
    </row>
    <row r="525" spans="1:59" ht="15">
      <c r="A525"/>
      <c r="B525"/>
      <c r="C525"/>
      <c r="D525"/>
      <c r="E525"/>
      <c r="F525"/>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s="66"/>
      <c r="AS525" s="66"/>
      <c r="AT525" s="66"/>
      <c r="AU525" s="66"/>
      <c r="AV525" s="66"/>
      <c r="AW525" s="66"/>
      <c r="AX525" s="66"/>
      <c r="AY525" s="66"/>
      <c r="AZ525" s="66"/>
      <c r="BA525" s="66"/>
      <c r="BB525" s="66"/>
      <c r="BC525" s="66"/>
      <c r="BD525" s="66"/>
      <c r="BE525" s="66"/>
      <c r="BF525" s="66"/>
      <c r="BG525" s="66"/>
    </row>
    <row r="526" spans="1:59" ht="15">
      <c r="A526"/>
      <c r="B526"/>
      <c r="C526"/>
      <c r="D526"/>
      <c r="E526"/>
      <c r="F526"/>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s="66"/>
      <c r="AS526" s="66"/>
      <c r="AT526" s="66"/>
      <c r="AU526" s="66"/>
      <c r="AV526" s="66"/>
      <c r="AW526" s="66"/>
      <c r="AX526" s="66"/>
      <c r="AY526" s="66"/>
      <c r="AZ526" s="66"/>
      <c r="BA526" s="66"/>
      <c r="BB526" s="66"/>
      <c r="BC526" s="66"/>
      <c r="BD526" s="66"/>
      <c r="BE526" s="66"/>
      <c r="BF526" s="66"/>
      <c r="BG526" s="66"/>
    </row>
    <row r="527" spans="1:59" ht="15">
      <c r="A527"/>
      <c r="B527"/>
      <c r="C527"/>
      <c r="D527"/>
      <c r="E527"/>
      <c r="F527"/>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s="66"/>
      <c r="AS527" s="66"/>
      <c r="AT527" s="66"/>
      <c r="AU527" s="66"/>
      <c r="AV527" s="66"/>
      <c r="AW527" s="66"/>
      <c r="AX527" s="66"/>
      <c r="AY527" s="66"/>
      <c r="AZ527" s="66"/>
      <c r="BA527" s="66"/>
      <c r="BB527" s="66"/>
      <c r="BC527" s="66"/>
      <c r="BD527" s="66"/>
      <c r="BE527" s="66"/>
      <c r="BF527" s="66"/>
      <c r="BG527" s="66"/>
    </row>
    <row r="528" spans="1:59" ht="15">
      <c r="A528"/>
      <c r="B528"/>
      <c r="C528"/>
      <c r="D528"/>
      <c r="E528"/>
      <c r="F528"/>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s="66"/>
      <c r="AS528" s="66"/>
      <c r="AT528" s="66"/>
      <c r="AU528" s="66"/>
      <c r="AV528" s="66"/>
      <c r="AW528" s="66"/>
      <c r="AX528" s="66"/>
      <c r="AY528" s="66"/>
      <c r="AZ528" s="66"/>
      <c r="BA528" s="66"/>
      <c r="BB528" s="66"/>
      <c r="BC528" s="66"/>
      <c r="BD528" s="66"/>
      <c r="BE528" s="66"/>
      <c r="BF528" s="66"/>
      <c r="BG528" s="66"/>
    </row>
    <row r="529" spans="1:59" ht="15">
      <c r="A529"/>
      <c r="B529"/>
      <c r="C529"/>
      <c r="D529"/>
      <c r="E529"/>
      <c r="F529"/>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s="66"/>
      <c r="AS529" s="66"/>
      <c r="AT529" s="66"/>
      <c r="AU529" s="66"/>
      <c r="AV529" s="66"/>
      <c r="AW529" s="66"/>
      <c r="AX529" s="66"/>
      <c r="AY529" s="66"/>
      <c r="AZ529" s="66"/>
      <c r="BA529" s="66"/>
      <c r="BB529" s="66"/>
      <c r="BC529" s="66"/>
      <c r="BD529" s="66"/>
      <c r="BE529" s="66"/>
      <c r="BF529" s="66"/>
      <c r="BG529" s="66"/>
    </row>
    <row r="530" spans="1:59" ht="15">
      <c r="A530"/>
      <c r="B530"/>
      <c r="C530"/>
      <c r="D530"/>
      <c r="E530"/>
      <c r="F530"/>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s="66"/>
      <c r="AS530" s="66"/>
      <c r="AT530" s="66"/>
      <c r="AU530" s="66"/>
      <c r="AV530" s="66"/>
      <c r="AW530" s="66"/>
      <c r="AX530" s="66"/>
      <c r="AY530" s="66"/>
      <c r="AZ530" s="66"/>
      <c r="BA530" s="66"/>
      <c r="BB530" s="66"/>
      <c r="BC530" s="66"/>
      <c r="BD530" s="66"/>
      <c r="BE530" s="66"/>
      <c r="BF530" s="66"/>
      <c r="BG530" s="66"/>
    </row>
    <row r="531" spans="1:59" ht="15">
      <c r="A531"/>
      <c r="B531"/>
      <c r="C531"/>
      <c r="D531"/>
      <c r="E531"/>
      <c r="F531"/>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s="66"/>
      <c r="AS531" s="66"/>
      <c r="AT531" s="66"/>
      <c r="AU531" s="66"/>
      <c r="AV531" s="66"/>
      <c r="AW531" s="66"/>
      <c r="AX531" s="66"/>
      <c r="AY531" s="66"/>
      <c r="AZ531" s="66"/>
      <c r="BA531" s="66"/>
      <c r="BB531" s="66"/>
      <c r="BC531" s="66"/>
      <c r="BD531" s="66"/>
      <c r="BE531" s="66"/>
      <c r="BF531" s="66"/>
      <c r="BG531" s="66"/>
    </row>
    <row r="532" spans="1:59" ht="15">
      <c r="A532"/>
      <c r="B532"/>
      <c r="C532"/>
      <c r="D532"/>
      <c r="E532"/>
      <c r="F532"/>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s="66"/>
      <c r="AS532" s="66"/>
      <c r="AT532" s="66"/>
      <c r="AU532" s="66"/>
      <c r="AV532" s="66"/>
      <c r="AW532" s="66"/>
      <c r="AX532" s="66"/>
      <c r="AY532" s="66"/>
      <c r="AZ532" s="66"/>
      <c r="BA532" s="66"/>
      <c r="BB532" s="66"/>
      <c r="BC532" s="66"/>
      <c r="BD532" s="66"/>
      <c r="BE532" s="66"/>
      <c r="BF532" s="66"/>
      <c r="BG532" s="66"/>
    </row>
    <row r="533" spans="1:59" ht="15">
      <c r="A533"/>
      <c r="B533"/>
      <c r="C533"/>
      <c r="D533"/>
      <c r="E533"/>
      <c r="F533"/>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s="66"/>
      <c r="AS533" s="66"/>
      <c r="AT533" s="66"/>
      <c r="AU533" s="66"/>
      <c r="AV533" s="66"/>
      <c r="AW533" s="66"/>
      <c r="AX533" s="66"/>
      <c r="AY533" s="66"/>
      <c r="AZ533" s="66"/>
      <c r="BA533" s="66"/>
      <c r="BB533" s="66"/>
      <c r="BC533" s="66"/>
      <c r="BD533" s="66"/>
      <c r="BE533" s="66"/>
      <c r="BF533" s="66"/>
      <c r="BG533" s="66"/>
    </row>
    <row r="534" spans="1:59" ht="15">
      <c r="A534"/>
      <c r="B534"/>
      <c r="C534"/>
      <c r="D534"/>
      <c r="E534"/>
      <c r="F534"/>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s="66"/>
      <c r="AS534" s="66"/>
      <c r="AT534" s="66"/>
      <c r="AU534" s="66"/>
      <c r="AV534" s="66"/>
      <c r="AW534" s="66"/>
      <c r="AX534" s="66"/>
      <c r="AY534" s="66"/>
      <c r="AZ534" s="66"/>
      <c r="BA534" s="66"/>
      <c r="BB534" s="66"/>
      <c r="BC534" s="66"/>
      <c r="BD534" s="66"/>
      <c r="BE534" s="66"/>
      <c r="BF534" s="66"/>
      <c r="BG534" s="66"/>
    </row>
    <row r="535" spans="1:59" ht="15">
      <c r="A535"/>
      <c r="B535"/>
      <c r="C535"/>
      <c r="D535"/>
      <c r="E535"/>
      <c r="F535"/>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s="66"/>
      <c r="AS535" s="66"/>
      <c r="AT535" s="66"/>
      <c r="AU535" s="66"/>
      <c r="AV535" s="66"/>
      <c r="AW535" s="66"/>
      <c r="AX535" s="66"/>
      <c r="AY535" s="66"/>
      <c r="AZ535" s="66"/>
      <c r="BA535" s="66"/>
      <c r="BB535" s="66"/>
      <c r="BC535" s="66"/>
      <c r="BD535" s="66"/>
      <c r="BE535" s="66"/>
      <c r="BF535" s="66"/>
      <c r="BG535" s="66"/>
    </row>
    <row r="536" spans="1:59" ht="15">
      <c r="A536"/>
      <c r="B536"/>
      <c r="C536"/>
      <c r="D536"/>
      <c r="E536"/>
      <c r="F536"/>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s="66"/>
      <c r="AS536" s="66"/>
      <c r="AT536" s="66"/>
      <c r="AU536" s="66"/>
      <c r="AV536" s="66"/>
      <c r="AW536" s="66"/>
      <c r="AX536" s="66"/>
      <c r="AY536" s="66"/>
      <c r="AZ536" s="66"/>
      <c r="BA536" s="66"/>
      <c r="BB536" s="66"/>
      <c r="BC536" s="66"/>
      <c r="BD536" s="66"/>
      <c r="BE536" s="66"/>
      <c r="BF536" s="66"/>
      <c r="BG536" s="66"/>
    </row>
    <row r="537" spans="1:59" ht="15">
      <c r="A537"/>
      <c r="B537"/>
      <c r="C537"/>
      <c r="D537"/>
      <c r="E537"/>
      <c r="F537"/>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s="66"/>
      <c r="AS537" s="66"/>
      <c r="AT537" s="66"/>
      <c r="AU537" s="66"/>
      <c r="AV537" s="66"/>
      <c r="AW537" s="66"/>
      <c r="AX537" s="66"/>
      <c r="AY537" s="66"/>
      <c r="AZ537" s="66"/>
      <c r="BA537" s="66"/>
      <c r="BB537" s="66"/>
      <c r="BC537" s="66"/>
      <c r="BD537" s="66"/>
      <c r="BE537" s="66"/>
      <c r="BF537" s="66"/>
      <c r="BG537" s="66"/>
    </row>
    <row r="538" spans="1:59" ht="15">
      <c r="A538"/>
      <c r="B538"/>
      <c r="C538"/>
      <c r="D538"/>
      <c r="E538"/>
      <c r="F538"/>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s="66"/>
      <c r="AS538" s="66"/>
      <c r="AT538" s="66"/>
      <c r="AU538" s="66"/>
      <c r="AV538" s="66"/>
      <c r="AW538" s="66"/>
      <c r="AX538" s="66"/>
      <c r="AY538" s="66"/>
      <c r="AZ538" s="66"/>
      <c r="BA538" s="66"/>
      <c r="BB538" s="66"/>
      <c r="BC538" s="66"/>
      <c r="BD538" s="66"/>
      <c r="BE538" s="66"/>
      <c r="BF538" s="66"/>
      <c r="BG538" s="66"/>
    </row>
    <row r="539" spans="1:59" ht="15">
      <c r="A539"/>
      <c r="B539"/>
      <c r="C539"/>
      <c r="D539"/>
      <c r="E539"/>
      <c r="F539"/>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s="66"/>
      <c r="AS539" s="66"/>
      <c r="AT539" s="66"/>
      <c r="AU539" s="66"/>
      <c r="AV539" s="66"/>
      <c r="AW539" s="66"/>
      <c r="AX539" s="66"/>
      <c r="AY539" s="66"/>
      <c r="AZ539" s="66"/>
      <c r="BA539" s="66"/>
      <c r="BB539" s="66"/>
      <c r="BC539" s="66"/>
      <c r="BD539" s="66"/>
      <c r="BE539" s="66"/>
      <c r="BF539" s="66"/>
      <c r="BG539" s="66"/>
    </row>
    <row r="540" spans="1:59" ht="15">
      <c r="A540"/>
      <c r="B540"/>
      <c r="C540"/>
      <c r="D540"/>
      <c r="E540"/>
      <c r="F540"/>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s="66"/>
      <c r="AS540" s="66"/>
      <c r="AT540" s="66"/>
      <c r="AU540" s="66"/>
      <c r="AV540" s="66"/>
      <c r="AW540" s="66"/>
      <c r="AX540" s="66"/>
      <c r="AY540" s="66"/>
      <c r="AZ540" s="66"/>
      <c r="BA540" s="66"/>
      <c r="BB540" s="66"/>
      <c r="BC540" s="66"/>
      <c r="BD540" s="66"/>
      <c r="BE540" s="66"/>
      <c r="BF540" s="66"/>
      <c r="BG540" s="66"/>
    </row>
    <row r="541" spans="1:59" ht="15">
      <c r="A541"/>
      <c r="B541"/>
      <c r="C541"/>
      <c r="D541"/>
      <c r="E541"/>
      <c r="F541"/>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s="66"/>
      <c r="AS541" s="66"/>
      <c r="AT541" s="66"/>
      <c r="AU541" s="66"/>
      <c r="AV541" s="66"/>
      <c r="AW541" s="66"/>
      <c r="AX541" s="66"/>
      <c r="AY541" s="66"/>
      <c r="AZ541" s="66"/>
      <c r="BA541" s="66"/>
      <c r="BB541" s="66"/>
      <c r="BC541" s="66"/>
      <c r="BD541" s="66"/>
      <c r="BE541" s="66"/>
      <c r="BF541" s="66"/>
      <c r="BG541" s="66"/>
    </row>
    <row r="542" spans="1:59" ht="15">
      <c r="A542"/>
      <c r="B542"/>
      <c r="C542"/>
      <c r="D542"/>
      <c r="E542"/>
      <c r="F542"/>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s="66"/>
      <c r="AS542" s="66"/>
      <c r="AT542" s="66"/>
      <c r="AU542" s="66"/>
      <c r="AV542" s="66"/>
      <c r="AW542" s="66"/>
      <c r="AX542" s="66"/>
      <c r="AY542" s="66"/>
      <c r="AZ542" s="66"/>
      <c r="BA542" s="66"/>
      <c r="BB542" s="66"/>
      <c r="BC542" s="66"/>
      <c r="BD542" s="66"/>
      <c r="BE542" s="66"/>
      <c r="BF542" s="66"/>
      <c r="BG542" s="66"/>
    </row>
    <row r="543" spans="1:59" ht="15">
      <c r="A543"/>
      <c r="B543"/>
      <c r="C543"/>
      <c r="D543"/>
      <c r="E543"/>
      <c r="F543"/>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s="66"/>
      <c r="AS543" s="66"/>
      <c r="AT543" s="66"/>
      <c r="AU543" s="66"/>
      <c r="AV543" s="66"/>
      <c r="AW543" s="66"/>
      <c r="AX543" s="66"/>
      <c r="AY543" s="66"/>
      <c r="AZ543" s="66"/>
      <c r="BA543" s="66"/>
      <c r="BB543" s="66"/>
      <c r="BC543" s="66"/>
      <c r="BD543" s="66"/>
      <c r="BE543" s="66"/>
      <c r="BF543" s="66"/>
      <c r="BG543" s="66"/>
    </row>
    <row r="544" spans="1:59" ht="15">
      <c r="A544"/>
      <c r="B544"/>
      <c r="C544"/>
      <c r="D544"/>
      <c r="E544"/>
      <c r="F544"/>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s="66"/>
      <c r="AS544" s="66"/>
      <c r="AT544" s="66"/>
      <c r="AU544" s="66"/>
      <c r="AV544" s="66"/>
      <c r="AW544" s="66"/>
      <c r="AX544" s="66"/>
      <c r="AY544" s="66"/>
      <c r="AZ544" s="66"/>
      <c r="BA544" s="66"/>
      <c r="BB544" s="66"/>
      <c r="BC544" s="66"/>
      <c r="BD544" s="66"/>
      <c r="BE544" s="66"/>
      <c r="BF544" s="66"/>
      <c r="BG544" s="66"/>
    </row>
    <row r="545" spans="1:59" ht="15">
      <c r="A545"/>
      <c r="B545"/>
      <c r="C545"/>
      <c r="D545"/>
      <c r="E545"/>
      <c r="F545"/>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s="66"/>
      <c r="AS545" s="66"/>
      <c r="AT545" s="66"/>
      <c r="AU545" s="66"/>
      <c r="AV545" s="66"/>
      <c r="AW545" s="66"/>
      <c r="AX545" s="66"/>
      <c r="AY545" s="66"/>
      <c r="AZ545" s="66"/>
      <c r="BA545" s="66"/>
      <c r="BB545" s="66"/>
      <c r="BC545" s="66"/>
      <c r="BD545" s="66"/>
      <c r="BE545" s="66"/>
      <c r="BF545" s="66"/>
      <c r="BG545" s="66"/>
    </row>
    <row r="546" spans="1:59" ht="15">
      <c r="A546"/>
      <c r="B546"/>
      <c r="C546"/>
      <c r="D546"/>
      <c r="E546"/>
      <c r="F546"/>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s="66"/>
      <c r="AS546" s="66"/>
      <c r="AT546" s="66"/>
      <c r="AU546" s="66"/>
      <c r="AV546" s="66"/>
      <c r="AW546" s="66"/>
      <c r="AX546" s="66"/>
      <c r="AY546" s="66"/>
      <c r="AZ546" s="66"/>
      <c r="BA546" s="66"/>
      <c r="BB546" s="66"/>
      <c r="BC546" s="66"/>
      <c r="BD546" s="66"/>
      <c r="BE546" s="66"/>
      <c r="BF546" s="66"/>
      <c r="BG546" s="66"/>
    </row>
    <row r="547" spans="1:59" ht="15">
      <c r="A547"/>
      <c r="B547"/>
      <c r="C547"/>
      <c r="D547"/>
      <c r="E547"/>
      <c r="F547"/>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s="66"/>
      <c r="AS547" s="66"/>
      <c r="AT547" s="66"/>
      <c r="AU547" s="66"/>
      <c r="AV547" s="66"/>
      <c r="AW547" s="66"/>
      <c r="AX547" s="66"/>
      <c r="AY547" s="66"/>
      <c r="AZ547" s="66"/>
      <c r="BA547" s="66"/>
      <c r="BB547" s="66"/>
      <c r="BC547" s="66"/>
      <c r="BD547" s="66"/>
      <c r="BE547" s="66"/>
      <c r="BF547" s="66"/>
      <c r="BG547" s="66"/>
    </row>
    <row r="548" spans="1:59" ht="15">
      <c r="A548"/>
      <c r="B548"/>
      <c r="C548"/>
      <c r="D548"/>
      <c r="E548"/>
      <c r="F548"/>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s="66"/>
      <c r="AS548" s="66"/>
      <c r="AT548" s="66"/>
      <c r="AU548" s="66"/>
      <c r="AV548" s="66"/>
      <c r="AW548" s="66"/>
      <c r="AX548" s="66"/>
      <c r="AY548" s="66"/>
      <c r="AZ548" s="66"/>
      <c r="BA548" s="66"/>
      <c r="BB548" s="66"/>
      <c r="BC548" s="66"/>
      <c r="BD548" s="66"/>
      <c r="BE548" s="66"/>
      <c r="BF548" s="66"/>
      <c r="BG548" s="66"/>
    </row>
    <row r="549" spans="1:59" ht="15">
      <c r="A549"/>
      <c r="B549"/>
      <c r="C549"/>
      <c r="D549"/>
      <c r="E549"/>
      <c r="F549"/>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s="66"/>
      <c r="AS549" s="66"/>
      <c r="AT549" s="66"/>
      <c r="AU549" s="66"/>
      <c r="AV549" s="66"/>
      <c r="AW549" s="66"/>
      <c r="AX549" s="66"/>
      <c r="AY549" s="66"/>
      <c r="AZ549" s="66"/>
      <c r="BA549" s="66"/>
      <c r="BB549" s="66"/>
      <c r="BC549" s="66"/>
      <c r="BD549" s="66"/>
      <c r="BE549" s="66"/>
      <c r="BF549" s="66"/>
      <c r="BG549" s="66"/>
    </row>
    <row r="550" spans="1:59" ht="15">
      <c r="A550"/>
      <c r="B550"/>
      <c r="C550"/>
      <c r="D550"/>
      <c r="E550"/>
      <c r="F550"/>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s="66"/>
      <c r="AS550" s="66"/>
      <c r="AT550" s="66"/>
      <c r="AU550" s="66"/>
      <c r="AV550" s="66"/>
      <c r="AW550" s="66"/>
      <c r="AX550" s="66"/>
      <c r="AY550" s="66"/>
      <c r="AZ550" s="66"/>
      <c r="BA550" s="66"/>
      <c r="BB550" s="66"/>
      <c r="BC550" s="66"/>
      <c r="BD550" s="66"/>
      <c r="BE550" s="66"/>
      <c r="BF550" s="66"/>
      <c r="BG550" s="66"/>
    </row>
    <row r="551" spans="1:59" ht="15">
      <c r="A551"/>
      <c r="B551"/>
      <c r="C551"/>
      <c r="D551"/>
      <c r="E551"/>
      <c r="F551"/>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s="66"/>
      <c r="AS551" s="66"/>
      <c r="AT551" s="66"/>
      <c r="AU551" s="66"/>
      <c r="AV551" s="66"/>
      <c r="AW551" s="66"/>
      <c r="AX551" s="66"/>
      <c r="AY551" s="66"/>
      <c r="AZ551" s="66"/>
      <c r="BA551" s="66"/>
      <c r="BB551" s="66"/>
      <c r="BC551" s="66"/>
      <c r="BD551" s="66"/>
      <c r="BE551" s="66"/>
      <c r="BF551" s="66"/>
      <c r="BG551" s="66"/>
    </row>
    <row r="552" spans="1:59" ht="15">
      <c r="A552"/>
      <c r="B552"/>
      <c r="C552"/>
      <c r="D552"/>
      <c r="E552"/>
      <c r="F552"/>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s="66"/>
      <c r="AS552" s="66"/>
      <c r="AT552" s="66"/>
      <c r="AU552" s="66"/>
      <c r="AV552" s="66"/>
      <c r="AW552" s="66"/>
      <c r="AX552" s="66"/>
      <c r="AY552" s="66"/>
      <c r="AZ552" s="66"/>
      <c r="BA552" s="66"/>
      <c r="BB552" s="66"/>
      <c r="BC552" s="66"/>
      <c r="BD552" s="66"/>
      <c r="BE552" s="66"/>
      <c r="BF552" s="66"/>
      <c r="BG552" s="66"/>
    </row>
    <row r="553" spans="1:59" ht="15">
      <c r="A553"/>
      <c r="B553"/>
      <c r="C553"/>
      <c r="D553"/>
      <c r="E553"/>
      <c r="F553"/>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s="66"/>
      <c r="AS553" s="66"/>
      <c r="AT553" s="66"/>
      <c r="AU553" s="66"/>
      <c r="AV553" s="66"/>
      <c r="AW553" s="66"/>
      <c r="AX553" s="66"/>
      <c r="AY553" s="66"/>
      <c r="AZ553" s="66"/>
      <c r="BA553" s="66"/>
      <c r="BB553" s="66"/>
      <c r="BC553" s="66"/>
      <c r="BD553" s="66"/>
      <c r="BE553" s="66"/>
      <c r="BF553" s="66"/>
      <c r="BG553" s="66"/>
    </row>
    <row r="554" spans="1:59" ht="15">
      <c r="A554"/>
      <c r="B554"/>
      <c r="C554"/>
      <c r="D554"/>
      <c r="E554"/>
      <c r="F554"/>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s="66"/>
      <c r="AS554" s="66"/>
      <c r="AT554" s="66"/>
      <c r="AU554" s="66"/>
      <c r="AV554" s="66"/>
      <c r="AW554" s="66"/>
      <c r="AX554" s="66"/>
      <c r="AY554" s="66"/>
      <c r="AZ554" s="66"/>
      <c r="BA554" s="66"/>
      <c r="BB554" s="66"/>
      <c r="BC554" s="66"/>
      <c r="BD554" s="66"/>
      <c r="BE554" s="66"/>
      <c r="BF554" s="66"/>
      <c r="BG554" s="66"/>
    </row>
    <row r="555" spans="1:59" ht="15">
      <c r="A555"/>
      <c r="B555"/>
      <c r="C555"/>
      <c r="D555"/>
      <c r="E555"/>
      <c r="F555"/>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s="66"/>
      <c r="AS555" s="66"/>
      <c r="AT555" s="66"/>
      <c r="AU555" s="66"/>
      <c r="AV555" s="66"/>
      <c r="AW555" s="66"/>
      <c r="AX555" s="66"/>
      <c r="AY555" s="66"/>
      <c r="AZ555" s="66"/>
      <c r="BA555" s="66"/>
      <c r="BB555" s="66"/>
      <c r="BC555" s="66"/>
      <c r="BD555" s="66"/>
      <c r="BE555" s="66"/>
      <c r="BF555" s="66"/>
      <c r="BG555" s="66"/>
    </row>
    <row r="556" spans="1:59" ht="15">
      <c r="A556"/>
      <c r="B556"/>
      <c r="C556"/>
      <c r="D556"/>
      <c r="E556"/>
      <c r="F556"/>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s="66"/>
      <c r="AS556" s="66"/>
      <c r="AT556" s="66"/>
      <c r="AU556" s="66"/>
      <c r="AV556" s="66"/>
      <c r="AW556" s="66"/>
      <c r="AX556" s="66"/>
      <c r="AY556" s="66"/>
      <c r="AZ556" s="66"/>
      <c r="BA556" s="66"/>
      <c r="BB556" s="66"/>
      <c r="BC556" s="66"/>
      <c r="BD556" s="66"/>
      <c r="BE556" s="66"/>
      <c r="BF556" s="66"/>
      <c r="BG556" s="66"/>
    </row>
    <row r="557" spans="1:59" ht="15">
      <c r="A557"/>
      <c r="B557"/>
      <c r="C557"/>
      <c r="D557"/>
      <c r="E557"/>
      <c r="F557"/>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s="66"/>
      <c r="AS557" s="66"/>
      <c r="AT557" s="66"/>
      <c r="AU557" s="66"/>
      <c r="AV557" s="66"/>
      <c r="AW557" s="66"/>
      <c r="AX557" s="66"/>
      <c r="AY557" s="66"/>
      <c r="AZ557" s="66"/>
      <c r="BA557" s="66"/>
      <c r="BB557" s="66"/>
      <c r="BC557" s="66"/>
      <c r="BD557" s="66"/>
      <c r="BE557" s="66"/>
      <c r="BF557" s="66"/>
      <c r="BG557" s="66"/>
    </row>
    <row r="558" spans="1:59" ht="15">
      <c r="A558"/>
      <c r="B558"/>
      <c r="C558"/>
      <c r="D558"/>
      <c r="E558"/>
      <c r="F558"/>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s="66"/>
      <c r="AS558" s="66"/>
      <c r="AT558" s="66"/>
      <c r="AU558" s="66"/>
      <c r="AV558" s="66"/>
      <c r="AW558" s="66"/>
      <c r="AX558" s="66"/>
      <c r="AY558" s="66"/>
      <c r="AZ558" s="66"/>
      <c r="BA558" s="66"/>
      <c r="BB558" s="66"/>
      <c r="BC558" s="66"/>
      <c r="BD558" s="66"/>
      <c r="BE558" s="66"/>
      <c r="BF558" s="66"/>
      <c r="BG558" s="66"/>
    </row>
    <row r="559" spans="1:59" ht="13.5" customHeight="1">
      <c r="A559"/>
      <c r="B559"/>
      <c r="C559"/>
      <c r="D559"/>
      <c r="E559"/>
      <c r="F559"/>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s="66"/>
      <c r="AS559" s="66"/>
      <c r="AT559" s="66"/>
      <c r="AU559" s="66"/>
      <c r="AV559" s="66"/>
      <c r="AW559" s="66"/>
      <c r="AX559" s="66"/>
      <c r="AY559" s="66"/>
      <c r="AZ559" s="66"/>
      <c r="BA559" s="66"/>
      <c r="BB559" s="66"/>
      <c r="BC559" s="66"/>
      <c r="BD559" s="66"/>
      <c r="BE559" s="66"/>
      <c r="BF559" s="66"/>
      <c r="BG559" s="66"/>
    </row>
    <row r="560" spans="1:59" ht="15">
      <c r="A560"/>
      <c r="B560"/>
      <c r="C560"/>
      <c r="D560"/>
      <c r="E560"/>
      <c r="F560"/>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s="66"/>
      <c r="AS560" s="66"/>
      <c r="AT560" s="66"/>
      <c r="AU560" s="66"/>
      <c r="AV560" s="66"/>
      <c r="AW560" s="66"/>
      <c r="AX560" s="66"/>
      <c r="AY560" s="66"/>
      <c r="AZ560" s="66"/>
      <c r="BA560" s="66"/>
      <c r="BB560" s="66"/>
      <c r="BC560" s="66"/>
      <c r="BD560" s="66"/>
      <c r="BE560" s="66"/>
      <c r="BF560" s="66"/>
      <c r="BG560" s="66"/>
    </row>
    <row r="561" spans="1:59" ht="15">
      <c r="A561"/>
      <c r="B561"/>
      <c r="C561"/>
      <c r="D561"/>
      <c r="E561"/>
      <c r="F561"/>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s="66"/>
      <c r="AS561" s="66"/>
      <c r="AT561" s="66"/>
      <c r="AU561" s="66"/>
      <c r="AV561" s="66"/>
      <c r="AW561" s="66"/>
      <c r="AX561" s="66"/>
      <c r="AY561" s="66"/>
      <c r="AZ561" s="66"/>
      <c r="BA561" s="66"/>
      <c r="BB561" s="66"/>
      <c r="BC561" s="66"/>
      <c r="BD561" s="66"/>
      <c r="BE561" s="66"/>
      <c r="BF561" s="66"/>
      <c r="BG561" s="66"/>
    </row>
    <row r="562" spans="1:59" ht="15">
      <c r="A562"/>
      <c r="B562"/>
      <c r="C562"/>
      <c r="D562"/>
      <c r="E562"/>
      <c r="F562"/>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s="66"/>
      <c r="AS562" s="66"/>
      <c r="AT562" s="66"/>
      <c r="AU562" s="66"/>
      <c r="AV562" s="66"/>
      <c r="AW562" s="66"/>
      <c r="AX562" s="66"/>
      <c r="AY562" s="66"/>
      <c r="AZ562" s="66"/>
      <c r="BA562" s="66"/>
      <c r="BB562" s="66"/>
      <c r="BC562" s="66"/>
      <c r="BD562" s="66"/>
      <c r="BE562" s="66"/>
      <c r="BF562" s="66"/>
      <c r="BG562" s="66"/>
    </row>
    <row r="563" spans="1:59" ht="15">
      <c r="A563"/>
      <c r="B563"/>
      <c r="C563"/>
      <c r="D563"/>
      <c r="E563"/>
      <c r="F563"/>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s="66"/>
      <c r="AS563" s="66"/>
      <c r="AT563" s="66"/>
      <c r="AU563" s="66"/>
      <c r="AV563" s="66"/>
      <c r="AW563" s="66"/>
      <c r="AX563" s="66"/>
      <c r="AY563" s="66"/>
      <c r="AZ563" s="66"/>
      <c r="BA563" s="66"/>
      <c r="BB563" s="66"/>
      <c r="BC563" s="66"/>
      <c r="BD563" s="66"/>
      <c r="BE563" s="66"/>
      <c r="BF563" s="66"/>
      <c r="BG563" s="66"/>
    </row>
    <row r="564" spans="1:59" ht="15">
      <c r="A564"/>
      <c r="B564"/>
      <c r="C564"/>
      <c r="D564"/>
      <c r="E564"/>
      <c r="F564"/>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s="66"/>
      <c r="AS564" s="66"/>
      <c r="AT564" s="66"/>
      <c r="AU564" s="66"/>
      <c r="AV564" s="66"/>
      <c r="AW564" s="66"/>
      <c r="AX564" s="66"/>
      <c r="AY564" s="66"/>
      <c r="AZ564" s="66"/>
      <c r="BA564" s="66"/>
      <c r="BB564" s="66"/>
      <c r="BC564" s="66"/>
      <c r="BD564" s="66"/>
      <c r="BE564" s="66"/>
      <c r="BF564" s="66"/>
      <c r="BG564" s="66"/>
    </row>
    <row r="565" spans="1:59" ht="15">
      <c r="A565"/>
      <c r="B565"/>
      <c r="C565"/>
      <c r="D565"/>
      <c r="E565"/>
      <c r="F565"/>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s="66"/>
      <c r="AS565" s="66"/>
      <c r="AT565" s="66"/>
      <c r="AU565" s="66"/>
      <c r="AV565" s="66"/>
      <c r="AW565" s="66"/>
      <c r="AX565" s="66"/>
      <c r="AY565" s="66"/>
      <c r="AZ565" s="66"/>
      <c r="BA565" s="66"/>
      <c r="BB565" s="66"/>
      <c r="BC565" s="66"/>
      <c r="BD565" s="66"/>
      <c r="BE565" s="66"/>
      <c r="BF565" s="66"/>
      <c r="BG565" s="66"/>
    </row>
    <row r="566" spans="1:59" ht="15">
      <c r="A566"/>
      <c r="B566"/>
      <c r="C566"/>
      <c r="D566"/>
      <c r="E566"/>
      <c r="F566"/>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s="66"/>
      <c r="AS566" s="66"/>
      <c r="AT566" s="66"/>
      <c r="AU566" s="66"/>
      <c r="AV566" s="66"/>
      <c r="AW566" s="66"/>
      <c r="AX566" s="66"/>
      <c r="AY566" s="66"/>
      <c r="AZ566" s="66"/>
      <c r="BA566" s="66"/>
      <c r="BB566" s="66"/>
      <c r="BC566" s="66"/>
      <c r="BD566" s="66"/>
      <c r="BE566" s="66"/>
      <c r="BF566" s="66"/>
      <c r="BG566" s="66"/>
    </row>
    <row r="567" spans="1:59" ht="15">
      <c r="A567"/>
      <c r="B567"/>
      <c r="C567"/>
      <c r="D567"/>
      <c r="E567"/>
      <c r="F567"/>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s="66"/>
      <c r="AS567" s="66"/>
      <c r="AT567" s="66"/>
      <c r="AU567" s="66"/>
      <c r="AV567" s="66"/>
      <c r="AW567" s="66"/>
      <c r="AX567" s="66"/>
      <c r="AY567" s="66"/>
      <c r="AZ567" s="66"/>
      <c r="BA567" s="66"/>
      <c r="BB567" s="66"/>
      <c r="BC567" s="66"/>
      <c r="BD567" s="66"/>
      <c r="BE567" s="66"/>
      <c r="BF567" s="66"/>
      <c r="BG567" s="66"/>
    </row>
    <row r="568" spans="1:59" ht="15">
      <c r="A568"/>
      <c r="B568"/>
      <c r="C568"/>
      <c r="D568"/>
      <c r="E568"/>
      <c r="F568"/>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s="66"/>
      <c r="AS568" s="66"/>
      <c r="AT568" s="66"/>
      <c r="AU568" s="66"/>
      <c r="AV568" s="66"/>
      <c r="AW568" s="66"/>
      <c r="AX568" s="66"/>
      <c r="AY568" s="66"/>
      <c r="AZ568" s="66"/>
      <c r="BA568" s="66"/>
      <c r="BB568" s="66"/>
      <c r="BC568" s="66"/>
      <c r="BD568" s="66"/>
      <c r="BE568" s="66"/>
      <c r="BF568" s="66"/>
      <c r="BG568" s="66"/>
    </row>
    <row r="569" spans="1:59" ht="15">
      <c r="A569"/>
      <c r="B569"/>
      <c r="C569"/>
      <c r="D569"/>
      <c r="E569"/>
      <c r="F569"/>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s="66"/>
      <c r="AS569" s="66"/>
      <c r="AT569" s="66"/>
      <c r="AU569" s="66"/>
      <c r="AV569" s="66"/>
      <c r="AW569" s="66"/>
      <c r="AX569" s="66"/>
      <c r="AY569" s="66"/>
      <c r="AZ569" s="66"/>
      <c r="BA569" s="66"/>
      <c r="BB569" s="66"/>
      <c r="BC569" s="66"/>
      <c r="BD569" s="66"/>
      <c r="BE569" s="66"/>
      <c r="BF569" s="66"/>
      <c r="BG569" s="66"/>
    </row>
    <row r="570" spans="1:59" ht="15">
      <c r="A570"/>
      <c r="B570"/>
      <c r="C570"/>
      <c r="D570"/>
      <c r="E570"/>
      <c r="F570"/>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s="66"/>
      <c r="AS570" s="66"/>
      <c r="AT570" s="66"/>
      <c r="AU570" s="66"/>
      <c r="AV570" s="66"/>
      <c r="AW570" s="66"/>
      <c r="AX570" s="66"/>
      <c r="AY570" s="66"/>
      <c r="AZ570" s="66"/>
      <c r="BA570" s="66"/>
      <c r="BB570" s="66"/>
      <c r="BC570" s="66"/>
      <c r="BD570" s="66"/>
      <c r="BE570" s="66"/>
      <c r="BF570" s="66"/>
      <c r="BG570" s="66"/>
    </row>
    <row r="571" spans="1:59" ht="15">
      <c r="A571"/>
      <c r="B571"/>
      <c r="C571"/>
      <c r="D571"/>
      <c r="E571"/>
      <c r="F571"/>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s="66"/>
      <c r="AS571" s="66"/>
      <c r="AT571" s="66"/>
      <c r="AU571" s="66"/>
      <c r="AV571" s="66"/>
      <c r="AW571" s="66"/>
      <c r="AX571" s="66"/>
      <c r="AY571" s="66"/>
      <c r="AZ571" s="66"/>
      <c r="BA571" s="66"/>
      <c r="BB571" s="66"/>
      <c r="BC571" s="66"/>
      <c r="BD571" s="66"/>
      <c r="BE571" s="66"/>
      <c r="BF571" s="66"/>
      <c r="BG571" s="66"/>
    </row>
    <row r="572" spans="1:59" ht="15">
      <c r="A572"/>
      <c r="B572"/>
      <c r="C572"/>
      <c r="D572"/>
      <c r="E572"/>
      <c r="F572"/>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s="66"/>
      <c r="AS572" s="66"/>
      <c r="AT572" s="66"/>
      <c r="AU572" s="66"/>
      <c r="AV572" s="66"/>
      <c r="AW572" s="66"/>
      <c r="AX572" s="66"/>
      <c r="AY572" s="66"/>
      <c r="AZ572" s="66"/>
      <c r="BA572" s="66"/>
      <c r="BB572" s="66"/>
      <c r="BC572" s="66"/>
      <c r="BD572" s="66"/>
      <c r="BE572" s="66"/>
      <c r="BF572" s="66"/>
      <c r="BG572" s="66"/>
    </row>
    <row r="573" spans="1:59" ht="15">
      <c r="A573"/>
      <c r="B573"/>
      <c r="C573"/>
      <c r="D573"/>
      <c r="E573"/>
      <c r="F573"/>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s="66"/>
      <c r="AS573" s="66"/>
      <c r="AT573" s="66"/>
      <c r="AU573" s="66"/>
      <c r="AV573" s="66"/>
      <c r="AW573" s="66"/>
      <c r="AX573" s="66"/>
      <c r="AY573" s="66"/>
      <c r="AZ573" s="66"/>
      <c r="BA573" s="66"/>
      <c r="BB573" s="66"/>
      <c r="BC573" s="66"/>
      <c r="BD573" s="66"/>
      <c r="BE573" s="66"/>
      <c r="BF573" s="66"/>
      <c r="BG573" s="66"/>
    </row>
    <row r="574" spans="1:59" ht="15">
      <c r="A574"/>
      <c r="B574"/>
      <c r="C574"/>
      <c r="D574"/>
      <c r="E574"/>
      <c r="F574"/>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s="66"/>
      <c r="AS574" s="66"/>
      <c r="AT574" s="66"/>
      <c r="AU574" s="66"/>
      <c r="AV574" s="66"/>
      <c r="AW574" s="66"/>
      <c r="AX574" s="66"/>
      <c r="AY574" s="66"/>
      <c r="AZ574" s="66"/>
      <c r="BA574" s="66"/>
      <c r="BB574" s="66"/>
      <c r="BC574" s="66"/>
      <c r="BD574" s="66"/>
      <c r="BE574" s="66"/>
      <c r="BF574" s="66"/>
      <c r="BG574" s="66"/>
    </row>
    <row r="575" spans="1:59" ht="15">
      <c r="A575"/>
      <c r="B575"/>
      <c r="C575"/>
      <c r="D575"/>
      <c r="E575"/>
      <c r="F575"/>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s="66"/>
      <c r="AS575" s="66"/>
      <c r="AT575" s="66"/>
      <c r="AU575" s="66"/>
      <c r="AV575" s="66"/>
      <c r="AW575" s="66"/>
      <c r="AX575" s="66"/>
      <c r="AY575" s="66"/>
      <c r="AZ575" s="66"/>
      <c r="BA575" s="66"/>
      <c r="BB575" s="66"/>
      <c r="BC575" s="66"/>
      <c r="BD575" s="66"/>
      <c r="BE575" s="66"/>
      <c r="BF575" s="66"/>
      <c r="BG575" s="66"/>
    </row>
    <row r="576" spans="1:59" ht="15">
      <c r="A576"/>
      <c r="B576"/>
      <c r="C576"/>
      <c r="D576"/>
      <c r="E576"/>
      <c r="F576"/>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s="66"/>
      <c r="AS576" s="66"/>
      <c r="AT576" s="66"/>
      <c r="AU576" s="66"/>
      <c r="AV576" s="66"/>
      <c r="AW576" s="66"/>
      <c r="AX576" s="66"/>
      <c r="AY576" s="66"/>
      <c r="AZ576" s="66"/>
      <c r="BA576" s="66"/>
      <c r="BB576" s="66"/>
      <c r="BC576" s="66"/>
      <c r="BD576" s="66"/>
      <c r="BE576" s="66"/>
      <c r="BF576" s="66"/>
      <c r="BG576" s="66"/>
    </row>
    <row r="577" spans="1:59" ht="15">
      <c r="A577"/>
      <c r="B577"/>
      <c r="C577"/>
      <c r="D577"/>
      <c r="E577"/>
      <c r="F577"/>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s="66"/>
      <c r="AS577" s="66"/>
      <c r="AT577" s="66"/>
      <c r="AU577" s="66"/>
      <c r="AV577" s="66"/>
      <c r="AW577" s="66"/>
      <c r="AX577" s="66"/>
      <c r="AY577" s="66"/>
      <c r="AZ577" s="66"/>
      <c r="BA577" s="66"/>
      <c r="BB577" s="66"/>
      <c r="BC577" s="66"/>
      <c r="BD577" s="66"/>
      <c r="BE577" s="66"/>
      <c r="BF577" s="66"/>
      <c r="BG577" s="66"/>
    </row>
    <row r="578" spans="1:59" ht="15">
      <c r="A578"/>
      <c r="B578"/>
      <c r="C578"/>
      <c r="D578"/>
      <c r="E578"/>
      <c r="F578"/>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s="66"/>
      <c r="AS578" s="66"/>
      <c r="AT578" s="66"/>
      <c r="AU578" s="66"/>
      <c r="AV578" s="66"/>
      <c r="AW578" s="66"/>
      <c r="AX578" s="66"/>
      <c r="AY578" s="66"/>
      <c r="AZ578" s="66"/>
      <c r="BA578" s="66"/>
      <c r="BB578" s="66"/>
      <c r="BC578" s="66"/>
      <c r="BD578" s="66"/>
      <c r="BE578" s="66"/>
      <c r="BF578" s="66"/>
      <c r="BG578" s="66"/>
    </row>
    <row r="579" spans="1:59" ht="15">
      <c r="A579"/>
      <c r="B579"/>
      <c r="C579"/>
      <c r="D579"/>
      <c r="E579"/>
      <c r="F579"/>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s="66"/>
      <c r="AS579" s="66"/>
      <c r="AT579" s="66"/>
      <c r="AU579" s="66"/>
      <c r="AV579" s="66"/>
      <c r="AW579" s="66"/>
      <c r="AX579" s="66"/>
      <c r="AY579" s="66"/>
      <c r="AZ579" s="66"/>
      <c r="BA579" s="66"/>
      <c r="BB579" s="66"/>
      <c r="BC579" s="66"/>
      <c r="BD579" s="66"/>
      <c r="BE579" s="66"/>
      <c r="BF579" s="66"/>
      <c r="BG579" s="66"/>
    </row>
    <row r="580" spans="1:59" ht="15">
      <c r="A580"/>
      <c r="B580"/>
      <c r="C580"/>
      <c r="D580"/>
      <c r="E580"/>
      <c r="F580"/>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s="66"/>
      <c r="AS580" s="66"/>
      <c r="AT580" s="66"/>
      <c r="AU580" s="66"/>
      <c r="AV580" s="66"/>
      <c r="AW580" s="66"/>
      <c r="AX580" s="66"/>
      <c r="AY580" s="66"/>
      <c r="AZ580" s="66"/>
      <c r="BA580" s="66"/>
      <c r="BB580" s="66"/>
      <c r="BC580" s="66"/>
      <c r="BD580" s="66"/>
      <c r="BE580" s="66"/>
      <c r="BF580" s="66"/>
      <c r="BG580" s="66"/>
    </row>
    <row r="581" spans="1:59" ht="15">
      <c r="A581"/>
      <c r="B581"/>
      <c r="C581"/>
      <c r="D581"/>
      <c r="E581"/>
      <c r="F581"/>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s="66"/>
      <c r="AS581" s="66"/>
      <c r="AT581" s="66"/>
      <c r="AU581" s="66"/>
      <c r="AV581" s="66"/>
      <c r="AW581" s="66"/>
      <c r="AX581" s="66"/>
      <c r="AY581" s="66"/>
      <c r="AZ581" s="66"/>
      <c r="BA581" s="66"/>
      <c r="BB581" s="66"/>
      <c r="BC581" s="66"/>
      <c r="BD581" s="66"/>
      <c r="BE581" s="66"/>
      <c r="BF581" s="66"/>
      <c r="BG581" s="66"/>
    </row>
    <row r="582" spans="1:59" ht="15">
      <c r="A582"/>
      <c r="B582"/>
      <c r="C582"/>
      <c r="D582"/>
      <c r="E582"/>
      <c r="F582"/>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s="66"/>
      <c r="AS582" s="66"/>
      <c r="AT582" s="66"/>
      <c r="AU582" s="66"/>
      <c r="AV582" s="66"/>
      <c r="AW582" s="66"/>
      <c r="AX582" s="66"/>
      <c r="AY582" s="66"/>
      <c r="AZ582" s="66"/>
      <c r="BA582" s="66"/>
      <c r="BB582" s="66"/>
      <c r="BC582" s="66"/>
      <c r="BD582" s="66"/>
      <c r="BE582" s="66"/>
      <c r="BF582" s="66"/>
      <c r="BG582" s="66"/>
    </row>
    <row r="583" spans="1:59" ht="15">
      <c r="A583"/>
      <c r="B583"/>
      <c r="C583"/>
      <c r="D583"/>
      <c r="E583"/>
      <c r="F583"/>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s="66"/>
      <c r="AS583" s="66"/>
      <c r="AT583" s="66"/>
      <c r="AU583" s="66"/>
      <c r="AV583" s="66"/>
      <c r="AW583" s="66"/>
      <c r="AX583" s="66"/>
      <c r="AY583" s="66"/>
      <c r="AZ583" s="66"/>
      <c r="BA583" s="66"/>
      <c r="BB583" s="66"/>
      <c r="BC583" s="66"/>
      <c r="BD583" s="66"/>
      <c r="BE583" s="66"/>
      <c r="BF583" s="66"/>
      <c r="BG583" s="66"/>
    </row>
    <row r="584" spans="1:59" ht="15">
      <c r="A584"/>
      <c r="B584"/>
      <c r="C584"/>
      <c r="D584"/>
      <c r="E584"/>
      <c r="F584"/>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s="66"/>
      <c r="AS584" s="66"/>
      <c r="AT584" s="66"/>
      <c r="AU584" s="66"/>
      <c r="AV584" s="66"/>
      <c r="AW584" s="66"/>
      <c r="AX584" s="66"/>
      <c r="AY584" s="66"/>
      <c r="AZ584" s="66"/>
      <c r="BA584" s="66"/>
      <c r="BB584" s="66"/>
      <c r="BC584" s="66"/>
      <c r="BD584" s="66"/>
      <c r="BE584" s="66"/>
      <c r="BF584" s="66"/>
      <c r="BG584" s="66"/>
    </row>
    <row r="585" spans="1:59" ht="15">
      <c r="A585"/>
      <c r="B585"/>
      <c r="C585"/>
      <c r="D585"/>
      <c r="E585"/>
      <c r="F585"/>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s="66"/>
      <c r="AS585" s="66"/>
      <c r="AT585" s="66"/>
      <c r="AU585" s="66"/>
      <c r="AV585" s="66"/>
      <c r="AW585" s="66"/>
      <c r="AX585" s="66"/>
      <c r="AY585" s="66"/>
      <c r="AZ585" s="66"/>
      <c r="BA585" s="66"/>
      <c r="BB585" s="66"/>
      <c r="BC585" s="66"/>
      <c r="BD585" s="66"/>
      <c r="BE585" s="66"/>
      <c r="BF585" s="66"/>
      <c r="BG585" s="66"/>
    </row>
    <row r="586" spans="1:59" ht="15">
      <c r="A586"/>
      <c r="B586"/>
      <c r="C586"/>
      <c r="D586"/>
      <c r="E586"/>
      <c r="F586"/>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s="66"/>
      <c r="AS586" s="66"/>
      <c r="AT586" s="66"/>
      <c r="AU586" s="66"/>
      <c r="AV586" s="66"/>
      <c r="AW586" s="66"/>
      <c r="AX586" s="66"/>
      <c r="AY586" s="66"/>
      <c r="AZ586" s="66"/>
      <c r="BA586" s="66"/>
      <c r="BB586" s="66"/>
      <c r="BC586" s="66"/>
      <c r="BD586" s="66"/>
      <c r="BE586" s="66"/>
      <c r="BF586" s="66"/>
      <c r="BG586" s="66"/>
    </row>
    <row r="587" spans="1:59" ht="15">
      <c r="A587"/>
      <c r="B587"/>
      <c r="C587"/>
      <c r="D587"/>
      <c r="E587"/>
      <c r="F587"/>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s="66"/>
      <c r="AS587" s="66"/>
      <c r="AT587" s="66"/>
      <c r="AU587" s="66"/>
      <c r="AV587" s="66"/>
      <c r="AW587" s="66"/>
      <c r="AX587" s="66"/>
      <c r="AY587" s="66"/>
      <c r="AZ587" s="66"/>
      <c r="BA587" s="66"/>
      <c r="BB587" s="66"/>
      <c r="BC587" s="66"/>
      <c r="BD587" s="66"/>
      <c r="BE587" s="66"/>
      <c r="BF587" s="66"/>
      <c r="BG587" s="66"/>
    </row>
    <row r="588" spans="1:59" ht="15">
      <c r="A588"/>
      <c r="B588"/>
      <c r="C588"/>
      <c r="D588"/>
      <c r="E588"/>
      <c r="F588"/>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s="66"/>
      <c r="AS588" s="66"/>
      <c r="AT588" s="66"/>
      <c r="AU588" s="66"/>
      <c r="AV588" s="66"/>
      <c r="AW588" s="66"/>
      <c r="AX588" s="66"/>
      <c r="AY588" s="66"/>
      <c r="AZ588" s="66"/>
      <c r="BA588" s="66"/>
      <c r="BB588" s="66"/>
      <c r="BC588" s="66"/>
      <c r="BD588" s="66"/>
      <c r="BE588" s="66"/>
      <c r="BF588" s="66"/>
      <c r="BG588" s="66"/>
    </row>
    <row r="589" spans="1:59" ht="15">
      <c r="A589"/>
      <c r="B589"/>
      <c r="C589"/>
      <c r="D589"/>
      <c r="E589"/>
      <c r="F589"/>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s="66"/>
      <c r="AS589" s="66"/>
      <c r="AT589" s="66"/>
      <c r="AU589" s="66"/>
      <c r="AV589" s="66"/>
      <c r="AW589" s="66"/>
      <c r="AX589" s="66"/>
      <c r="AY589" s="66"/>
      <c r="AZ589" s="66"/>
      <c r="BA589" s="66"/>
      <c r="BB589" s="66"/>
      <c r="BC589" s="66"/>
      <c r="BD589" s="66"/>
      <c r="BE589" s="66"/>
      <c r="BF589" s="66"/>
      <c r="BG589" s="66"/>
    </row>
    <row r="590" spans="1:59" ht="15">
      <c r="A590"/>
      <c r="B590"/>
      <c r="C590"/>
      <c r="D590"/>
      <c r="E590"/>
      <c r="F590"/>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s="66"/>
      <c r="AS590" s="66"/>
      <c r="AT590" s="66"/>
      <c r="AU590" s="66"/>
      <c r="AV590" s="66"/>
      <c r="AW590" s="66"/>
      <c r="AX590" s="66"/>
      <c r="AY590" s="66"/>
      <c r="AZ590" s="66"/>
      <c r="BA590" s="66"/>
      <c r="BB590" s="66"/>
      <c r="BC590" s="66"/>
      <c r="BD590" s="66"/>
      <c r="BE590" s="66"/>
      <c r="BF590" s="66"/>
      <c r="BG590" s="66"/>
    </row>
    <row r="591" spans="1:59" ht="15">
      <c r="A591"/>
      <c r="B591"/>
      <c r="C591"/>
      <c r="D591"/>
      <c r="E591"/>
      <c r="F591"/>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s="66"/>
      <c r="AS591" s="66"/>
      <c r="AT591" s="66"/>
      <c r="AU591" s="66"/>
      <c r="AV591" s="66"/>
      <c r="AW591" s="66"/>
      <c r="AX591" s="66"/>
      <c r="AY591" s="66"/>
      <c r="AZ591" s="66"/>
      <c r="BA591" s="66"/>
      <c r="BB591" s="66"/>
      <c r="BC591" s="66"/>
      <c r="BD591" s="66"/>
      <c r="BE591" s="66"/>
      <c r="BF591" s="66"/>
      <c r="BG591" s="66"/>
    </row>
    <row r="592" spans="1:59" ht="15">
      <c r="A592"/>
      <c r="B592"/>
      <c r="C592"/>
      <c r="D592"/>
      <c r="E592"/>
      <c r="F592"/>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s="66"/>
      <c r="AS592" s="66"/>
      <c r="AT592" s="66"/>
      <c r="AU592" s="66"/>
      <c r="AV592" s="66"/>
      <c r="AW592" s="66"/>
      <c r="AX592" s="66"/>
      <c r="AY592" s="66"/>
      <c r="AZ592" s="66"/>
      <c r="BA592" s="66"/>
      <c r="BB592" s="66"/>
      <c r="BC592" s="66"/>
      <c r="BD592" s="66"/>
      <c r="BE592" s="66"/>
      <c r="BF592" s="66"/>
      <c r="BG592" s="66"/>
    </row>
    <row r="593" spans="1:59" ht="15">
      <c r="A593"/>
      <c r="B593"/>
      <c r="C593"/>
      <c r="D593"/>
      <c r="E593"/>
      <c r="F593"/>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s="66"/>
      <c r="AS593" s="66"/>
      <c r="AT593" s="66"/>
      <c r="AU593" s="66"/>
      <c r="AV593" s="66"/>
      <c r="AW593" s="66"/>
      <c r="AX593" s="66"/>
      <c r="AY593" s="66"/>
      <c r="AZ593" s="66"/>
      <c r="BA593" s="66"/>
      <c r="BB593" s="66"/>
      <c r="BC593" s="66"/>
      <c r="BD593" s="66"/>
      <c r="BE593" s="66"/>
      <c r="BF593" s="66"/>
      <c r="BG593" s="66"/>
    </row>
    <row r="594" spans="1:59" ht="15">
      <c r="A594"/>
      <c r="B594"/>
      <c r="C594"/>
      <c r="D594"/>
      <c r="E594"/>
      <c r="F594"/>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s="66"/>
      <c r="AS594" s="66"/>
      <c r="AT594" s="66"/>
      <c r="AU594" s="66"/>
      <c r="AV594" s="66"/>
      <c r="AW594" s="66"/>
      <c r="AX594" s="66"/>
      <c r="AY594" s="66"/>
      <c r="AZ594" s="66"/>
      <c r="BA594" s="66"/>
      <c r="BB594" s="66"/>
      <c r="BC594" s="66"/>
      <c r="BD594" s="66"/>
      <c r="BE594" s="66"/>
      <c r="BF594" s="66"/>
      <c r="BG594" s="66"/>
    </row>
    <row r="595" spans="1:59" ht="15">
      <c r="A595"/>
      <c r="B595"/>
      <c r="C595"/>
      <c r="D595"/>
      <c r="E595"/>
      <c r="F595"/>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s="66"/>
      <c r="AS595" s="66"/>
      <c r="AT595" s="66"/>
      <c r="AU595" s="66"/>
      <c r="AV595" s="66"/>
      <c r="AW595" s="66"/>
      <c r="AX595" s="66"/>
      <c r="AY595" s="66"/>
      <c r="AZ595" s="66"/>
      <c r="BA595" s="66"/>
      <c r="BB595" s="66"/>
      <c r="BC595" s="66"/>
      <c r="BD595" s="66"/>
      <c r="BE595" s="66"/>
      <c r="BF595" s="66"/>
      <c r="BG595" s="66"/>
    </row>
    <row r="596" spans="1:59" ht="15">
      <c r="A596"/>
      <c r="B596"/>
      <c r="C596"/>
      <c r="D596"/>
      <c r="E596"/>
      <c r="F596"/>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s="66"/>
      <c r="AS596" s="66"/>
      <c r="AT596" s="66"/>
      <c r="AU596" s="66"/>
      <c r="AV596" s="66"/>
      <c r="AW596" s="66"/>
      <c r="AX596" s="66"/>
      <c r="AY596" s="66"/>
      <c r="AZ596" s="66"/>
      <c r="BA596" s="66"/>
      <c r="BB596" s="66"/>
      <c r="BC596" s="66"/>
      <c r="BD596" s="66"/>
      <c r="BE596" s="66"/>
      <c r="BF596" s="66"/>
      <c r="BG596" s="66"/>
    </row>
    <row r="597" spans="1:59" ht="15">
      <c r="A597"/>
      <c r="B597"/>
      <c r="C597"/>
      <c r="D597"/>
      <c r="E597"/>
      <c r="F597"/>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s="66"/>
      <c r="AS597" s="66"/>
      <c r="AT597" s="66"/>
      <c r="AU597" s="66"/>
      <c r="AV597" s="66"/>
      <c r="AW597" s="66"/>
      <c r="AX597" s="66"/>
      <c r="AY597" s="66"/>
      <c r="AZ597" s="66"/>
      <c r="BA597" s="66"/>
      <c r="BB597" s="66"/>
      <c r="BC597" s="66"/>
      <c r="BD597" s="66"/>
      <c r="BE597" s="66"/>
      <c r="BF597" s="66"/>
      <c r="BG597" s="66"/>
    </row>
    <row r="598" spans="1:59" ht="15">
      <c r="A598"/>
      <c r="B598"/>
      <c r="C598"/>
      <c r="D598"/>
      <c r="E598"/>
      <c r="F598"/>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s="66"/>
      <c r="AS598" s="66"/>
      <c r="AT598" s="66"/>
      <c r="AU598" s="66"/>
      <c r="AV598" s="66"/>
      <c r="AW598" s="66"/>
      <c r="AX598" s="66"/>
      <c r="AY598" s="66"/>
      <c r="AZ598" s="66"/>
      <c r="BA598" s="66"/>
      <c r="BB598" s="66"/>
      <c r="BC598" s="66"/>
      <c r="BD598" s="66"/>
      <c r="BE598" s="66"/>
      <c r="BF598" s="66"/>
      <c r="BG598" s="66"/>
    </row>
    <row r="599" spans="1:59" ht="15">
      <c r="A599"/>
      <c r="B599"/>
      <c r="C599"/>
      <c r="D599"/>
      <c r="E599"/>
      <c r="F599"/>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s="66"/>
      <c r="AS599" s="66"/>
      <c r="AT599" s="66"/>
      <c r="AU599" s="66"/>
      <c r="AV599" s="66"/>
      <c r="AW599" s="66"/>
      <c r="AX599" s="66"/>
      <c r="AY599" s="66"/>
      <c r="AZ599" s="66"/>
      <c r="BA599" s="66"/>
      <c r="BB599" s="66"/>
      <c r="BC599" s="66"/>
      <c r="BD599" s="66"/>
      <c r="BE599" s="66"/>
      <c r="BF599" s="66"/>
      <c r="BG599" s="66"/>
    </row>
    <row r="600" spans="1:59" ht="15">
      <c r="A600"/>
      <c r="B600"/>
      <c r="C600"/>
      <c r="D600"/>
      <c r="E600"/>
      <c r="F600"/>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s="66"/>
      <c r="AS600" s="66"/>
      <c r="AT600" s="66"/>
      <c r="AU600" s="66"/>
      <c r="AV600" s="66"/>
      <c r="AW600" s="66"/>
      <c r="AX600" s="66"/>
      <c r="AY600" s="66"/>
      <c r="AZ600" s="66"/>
      <c r="BA600" s="66"/>
      <c r="BB600" s="66"/>
      <c r="BC600" s="66"/>
      <c r="BD600" s="66"/>
      <c r="BE600" s="66"/>
      <c r="BF600" s="66"/>
      <c r="BG600" s="66"/>
    </row>
    <row r="601" spans="1:59" ht="15">
      <c r="A601"/>
      <c r="B601"/>
      <c r="C601"/>
      <c r="D601"/>
      <c r="E601"/>
      <c r="F601"/>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s="66"/>
      <c r="AS601" s="66"/>
      <c r="AT601" s="66"/>
      <c r="AU601" s="66"/>
      <c r="AV601" s="66"/>
      <c r="AW601" s="66"/>
      <c r="AX601" s="66"/>
      <c r="AY601" s="66"/>
      <c r="AZ601" s="66"/>
      <c r="BA601" s="66"/>
      <c r="BB601" s="66"/>
      <c r="BC601" s="66"/>
      <c r="BD601" s="66"/>
      <c r="BE601" s="66"/>
      <c r="BF601" s="66"/>
      <c r="BG601" s="66"/>
    </row>
    <row r="602" spans="1:59" ht="15">
      <c r="A602"/>
      <c r="B602"/>
      <c r="C602"/>
      <c r="D602"/>
      <c r="E602"/>
      <c r="F602"/>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s="66"/>
      <c r="AS602" s="66"/>
      <c r="AT602" s="66"/>
      <c r="AU602" s="66"/>
      <c r="AV602" s="66"/>
      <c r="AW602" s="66"/>
      <c r="AX602" s="66"/>
      <c r="AY602" s="66"/>
      <c r="AZ602" s="66"/>
      <c r="BA602" s="66"/>
      <c r="BB602" s="66"/>
      <c r="BC602" s="66"/>
      <c r="BD602" s="66"/>
      <c r="BE602" s="66"/>
      <c r="BF602" s="66"/>
      <c r="BG602" s="66"/>
    </row>
    <row r="603" spans="1:59" ht="15">
      <c r="A603"/>
      <c r="B603"/>
      <c r="C603"/>
      <c r="D603"/>
      <c r="E603"/>
      <c r="F603"/>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s="66"/>
      <c r="AS603" s="66"/>
      <c r="AT603" s="66"/>
      <c r="AU603" s="66"/>
      <c r="AV603" s="66"/>
      <c r="AW603" s="66"/>
      <c r="AX603" s="66"/>
      <c r="AY603" s="66"/>
      <c r="AZ603" s="66"/>
      <c r="BA603" s="66"/>
      <c r="BB603" s="66"/>
      <c r="BC603" s="66"/>
      <c r="BD603" s="66"/>
      <c r="BE603" s="66"/>
      <c r="BF603" s="66"/>
      <c r="BG603" s="66"/>
    </row>
    <row r="604" spans="1:59" ht="15">
      <c r="A604"/>
      <c r="B604"/>
      <c r="C604"/>
      <c r="D604"/>
      <c r="E604"/>
      <c r="F604"/>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s="66"/>
      <c r="AS604" s="66"/>
      <c r="AT604" s="66"/>
      <c r="AU604" s="66"/>
      <c r="AV604" s="66"/>
      <c r="AW604" s="66"/>
      <c r="AX604" s="66"/>
      <c r="AY604" s="66"/>
      <c r="AZ604" s="66"/>
      <c r="BA604" s="66"/>
      <c r="BB604" s="66"/>
      <c r="BC604" s="66"/>
      <c r="BD604" s="66"/>
      <c r="BE604" s="66"/>
      <c r="BF604" s="66"/>
      <c r="BG604" s="66"/>
    </row>
    <row r="605" spans="1:59" ht="15">
      <c r="A605"/>
      <c r="B605"/>
      <c r="C605"/>
      <c r="D605"/>
      <c r="E605"/>
      <c r="F605"/>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s="66"/>
      <c r="AS605" s="66"/>
      <c r="AT605" s="66"/>
      <c r="AU605" s="66"/>
      <c r="AV605" s="66"/>
      <c r="AW605" s="66"/>
      <c r="AX605" s="66"/>
      <c r="AY605" s="66"/>
      <c r="AZ605" s="66"/>
      <c r="BA605" s="66"/>
      <c r="BB605" s="66"/>
      <c r="BC605" s="66"/>
      <c r="BD605" s="66"/>
      <c r="BE605" s="66"/>
      <c r="BF605" s="66"/>
      <c r="BG605" s="66"/>
    </row>
    <row r="606" spans="1:59" ht="15">
      <c r="A606"/>
      <c r="B606"/>
      <c r="C606"/>
      <c r="D606"/>
      <c r="E606"/>
      <c r="F606"/>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s="66"/>
      <c r="AS606" s="66"/>
      <c r="AT606" s="66"/>
      <c r="AU606" s="66"/>
      <c r="AV606" s="66"/>
      <c r="AW606" s="66"/>
      <c r="AX606" s="66"/>
      <c r="AY606" s="66"/>
      <c r="AZ606" s="66"/>
      <c r="BA606" s="66"/>
      <c r="BB606" s="66"/>
      <c r="BC606" s="66"/>
      <c r="BD606" s="66"/>
      <c r="BE606" s="66"/>
      <c r="BF606" s="66"/>
      <c r="BG606" s="66"/>
    </row>
    <row r="607" spans="1:59" ht="15">
      <c r="A607"/>
      <c r="B607"/>
      <c r="C607"/>
      <c r="D607"/>
      <c r="E607"/>
      <c r="F607"/>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s="66"/>
      <c r="AS607" s="66"/>
      <c r="AT607" s="66"/>
      <c r="AU607" s="66"/>
      <c r="AV607" s="66"/>
      <c r="AW607" s="66"/>
      <c r="AX607" s="66"/>
      <c r="AY607" s="66"/>
      <c r="AZ607" s="66"/>
      <c r="BA607" s="66"/>
      <c r="BB607" s="66"/>
      <c r="BC607" s="66"/>
      <c r="BD607" s="66"/>
      <c r="BE607" s="66"/>
      <c r="BF607" s="66"/>
      <c r="BG607" s="66"/>
    </row>
    <row r="608" spans="1:59" ht="15">
      <c r="A608"/>
      <c r="B608"/>
      <c r="C608"/>
      <c r="D608"/>
      <c r="E608"/>
      <c r="F608"/>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s="66"/>
      <c r="AS608" s="66"/>
      <c r="AT608" s="66"/>
      <c r="AU608" s="66"/>
      <c r="AV608" s="66"/>
      <c r="AW608" s="66"/>
      <c r="AX608" s="66"/>
      <c r="AY608" s="66"/>
      <c r="AZ608" s="66"/>
      <c r="BA608" s="66"/>
      <c r="BB608" s="66"/>
      <c r="BC608" s="66"/>
      <c r="BD608" s="66"/>
      <c r="BE608" s="66"/>
      <c r="BF608" s="66"/>
      <c r="BG608" s="66"/>
    </row>
    <row r="609" spans="1:59" ht="15">
      <c r="A609"/>
      <c r="B609"/>
      <c r="C609"/>
      <c r="D609"/>
      <c r="E609"/>
      <c r="F609"/>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s="66"/>
      <c r="AS609" s="66"/>
      <c r="AT609" s="66"/>
      <c r="AU609" s="66"/>
      <c r="AV609" s="66"/>
      <c r="AW609" s="66"/>
      <c r="AX609" s="66"/>
      <c r="AY609" s="66"/>
      <c r="AZ609" s="66"/>
      <c r="BA609" s="66"/>
      <c r="BB609" s="66"/>
      <c r="BC609" s="66"/>
      <c r="BD609" s="66"/>
      <c r="BE609" s="66"/>
      <c r="BF609" s="66"/>
      <c r="BG609" s="66"/>
    </row>
    <row r="610" spans="1:59" ht="15">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s="66"/>
      <c r="AS610" s="66"/>
      <c r="AT610" s="66"/>
      <c r="AU610" s="66"/>
      <c r="AV610" s="66"/>
      <c r="AW610" s="66"/>
      <c r="AX610" s="66"/>
      <c r="AY610" s="66"/>
      <c r="AZ610" s="66"/>
      <c r="BA610" s="66"/>
      <c r="BB610" s="66"/>
      <c r="BC610" s="66"/>
      <c r="BD610" s="66"/>
      <c r="BE610" s="66"/>
      <c r="BF610" s="66"/>
      <c r="BG610" s="66"/>
    </row>
    <row r="611" spans="1:59" ht="15">
      <c r="A611"/>
      <c r="B611"/>
      <c r="C611"/>
      <c r="D611"/>
      <c r="E611"/>
      <c r="F611"/>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s="66"/>
      <c r="AS611" s="66"/>
      <c r="AT611" s="66"/>
      <c r="AU611" s="66"/>
      <c r="AV611" s="66"/>
      <c r="AW611" s="66"/>
      <c r="AX611" s="66"/>
      <c r="AY611" s="66"/>
      <c r="AZ611" s="66"/>
      <c r="BA611" s="66"/>
      <c r="BB611" s="66"/>
      <c r="BC611" s="66"/>
      <c r="BD611" s="66"/>
      <c r="BE611" s="66"/>
      <c r="BF611" s="66"/>
      <c r="BG611" s="66"/>
    </row>
    <row r="612" spans="1:59" ht="15">
      <c r="A612"/>
      <c r="B612"/>
      <c r="C612"/>
      <c r="D612"/>
      <c r="E612"/>
      <c r="F612"/>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s="66"/>
      <c r="AS612" s="66"/>
      <c r="AT612" s="66"/>
      <c r="AU612" s="66"/>
      <c r="AV612" s="66"/>
      <c r="AW612" s="66"/>
      <c r="AX612" s="66"/>
      <c r="AY612" s="66"/>
      <c r="AZ612" s="66"/>
      <c r="BA612" s="66"/>
      <c r="BB612" s="66"/>
      <c r="BC612" s="66"/>
      <c r="BD612" s="66"/>
      <c r="BE612" s="66"/>
      <c r="BF612" s="66"/>
      <c r="BG612" s="66"/>
    </row>
    <row r="613" spans="1:59" ht="15">
      <c r="A613"/>
      <c r="B613"/>
      <c r="C613"/>
      <c r="D613"/>
      <c r="E613"/>
      <c r="F613"/>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s="66"/>
      <c r="AS613" s="66"/>
      <c r="AT613" s="66"/>
      <c r="AU613" s="66"/>
      <c r="AV613" s="66"/>
      <c r="AW613" s="66"/>
      <c r="AX613" s="66"/>
      <c r="AY613" s="66"/>
      <c r="AZ613" s="66"/>
      <c r="BA613" s="66"/>
      <c r="BB613" s="66"/>
      <c r="BC613" s="66"/>
      <c r="BD613" s="66"/>
      <c r="BE613" s="66"/>
      <c r="BF613" s="66"/>
      <c r="BG613" s="66"/>
    </row>
    <row r="614" spans="1:59" ht="15">
      <c r="A614"/>
      <c r="B614"/>
      <c r="C614"/>
      <c r="D614"/>
      <c r="E614"/>
      <c r="F614"/>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s="66"/>
      <c r="AS614" s="66"/>
      <c r="AT614" s="66"/>
      <c r="AU614" s="66"/>
      <c r="AV614" s="66"/>
      <c r="AW614" s="66"/>
      <c r="AX614" s="66"/>
      <c r="AY614" s="66"/>
      <c r="AZ614" s="66"/>
      <c r="BA614" s="66"/>
      <c r="BB614" s="66"/>
      <c r="BC614" s="66"/>
      <c r="BD614" s="66"/>
      <c r="BE614" s="66"/>
      <c r="BF614" s="66"/>
      <c r="BG614" s="66"/>
    </row>
    <row r="615" spans="1:59" ht="15">
      <c r="A615"/>
      <c r="B615"/>
      <c r="C615"/>
      <c r="D615"/>
      <c r="E615"/>
      <c r="F615"/>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s="66"/>
      <c r="AS615" s="66"/>
      <c r="AT615" s="66"/>
      <c r="AU615" s="66"/>
      <c r="AV615" s="66"/>
      <c r="AW615" s="66"/>
      <c r="AX615" s="66"/>
      <c r="AY615" s="66"/>
      <c r="AZ615" s="66"/>
      <c r="BA615" s="66"/>
      <c r="BB615" s="66"/>
      <c r="BC615" s="66"/>
      <c r="BD615" s="66"/>
      <c r="BE615" s="66"/>
      <c r="BF615" s="66"/>
      <c r="BG615" s="66"/>
    </row>
    <row r="616" spans="1:59" ht="15">
      <c r="A616"/>
      <c r="B616"/>
      <c r="C616"/>
      <c r="D616"/>
      <c r="E616"/>
      <c r="F616"/>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s="66"/>
      <c r="AS616" s="66"/>
      <c r="AT616" s="66"/>
      <c r="AU616" s="66"/>
      <c r="AV616" s="66"/>
      <c r="AW616" s="66"/>
      <c r="AX616" s="66"/>
      <c r="AY616" s="66"/>
      <c r="AZ616" s="66"/>
      <c r="BA616" s="66"/>
      <c r="BB616" s="66"/>
      <c r="BC616" s="66"/>
      <c r="BD616" s="66"/>
      <c r="BE616" s="66"/>
      <c r="BF616" s="66"/>
      <c r="BG616" s="66"/>
    </row>
    <row r="617" spans="1:59" ht="15">
      <c r="A617"/>
      <c r="B617"/>
      <c r="C617"/>
      <c r="D617"/>
      <c r="E617"/>
      <c r="F617"/>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s="66"/>
      <c r="AS617" s="66"/>
      <c r="AT617" s="66"/>
      <c r="AU617" s="66"/>
      <c r="AV617" s="66"/>
      <c r="AW617" s="66"/>
      <c r="AX617" s="66"/>
      <c r="AY617" s="66"/>
      <c r="AZ617" s="66"/>
      <c r="BA617" s="66"/>
      <c r="BB617" s="66"/>
      <c r="BC617" s="66"/>
      <c r="BD617" s="66"/>
      <c r="BE617" s="66"/>
      <c r="BF617" s="66"/>
      <c r="BG617" s="66"/>
    </row>
    <row r="618" spans="1:59" ht="15">
      <c r="A618"/>
      <c r="B618"/>
      <c r="C618"/>
      <c r="D618"/>
      <c r="E618"/>
      <c r="F618"/>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s="66"/>
      <c r="AS618" s="66"/>
      <c r="AT618" s="66"/>
      <c r="AU618" s="66"/>
      <c r="AV618" s="66"/>
      <c r="AW618" s="66"/>
      <c r="AX618" s="66"/>
      <c r="AY618" s="66"/>
      <c r="AZ618" s="66"/>
      <c r="BA618" s="66"/>
      <c r="BB618" s="66"/>
      <c r="BC618" s="66"/>
      <c r="BD618" s="66"/>
      <c r="BE618" s="66"/>
      <c r="BF618" s="66"/>
      <c r="BG618" s="66"/>
    </row>
    <row r="619" spans="1:59" ht="15">
      <c r="A619"/>
      <c r="B619"/>
      <c r="C619"/>
      <c r="D619"/>
      <c r="E619"/>
      <c r="F619"/>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s="66"/>
      <c r="AS619" s="66"/>
      <c r="AT619" s="66"/>
      <c r="AU619" s="66"/>
      <c r="AV619" s="66"/>
      <c r="AW619" s="66"/>
      <c r="AX619" s="66"/>
      <c r="AY619" s="66"/>
      <c r="AZ619" s="66"/>
      <c r="BA619" s="66"/>
      <c r="BB619" s="66"/>
      <c r="BC619" s="66"/>
      <c r="BD619" s="66"/>
      <c r="BE619" s="66"/>
      <c r="BF619" s="66"/>
      <c r="BG619" s="66"/>
    </row>
    <row r="620" spans="1:59" ht="15">
      <c r="A620"/>
      <c r="B620"/>
      <c r="C620"/>
      <c r="D620"/>
      <c r="E620"/>
      <c r="F620"/>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s="66"/>
      <c r="AS620" s="66"/>
      <c r="AT620" s="66"/>
      <c r="AU620" s="66"/>
      <c r="AV620" s="66"/>
      <c r="AW620" s="66"/>
      <c r="AX620" s="66"/>
      <c r="AY620" s="66"/>
      <c r="AZ620" s="66"/>
      <c r="BA620" s="66"/>
      <c r="BB620" s="66"/>
      <c r="BC620" s="66"/>
      <c r="BD620" s="66"/>
      <c r="BE620" s="66"/>
      <c r="BF620" s="66"/>
      <c r="BG620" s="66"/>
    </row>
    <row r="621" spans="1:59" ht="15">
      <c r="A621"/>
      <c r="B621"/>
      <c r="C621"/>
      <c r="D621"/>
      <c r="E621"/>
      <c r="F621"/>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s="66"/>
      <c r="AS621" s="66"/>
      <c r="AT621" s="66"/>
      <c r="AU621" s="66"/>
      <c r="AV621" s="66"/>
      <c r="AW621" s="66"/>
      <c r="AX621" s="66"/>
      <c r="AY621" s="66"/>
      <c r="AZ621" s="66"/>
      <c r="BA621" s="66"/>
      <c r="BB621" s="66"/>
      <c r="BC621" s="66"/>
      <c r="BD621" s="66"/>
      <c r="BE621" s="66"/>
      <c r="BF621" s="66"/>
      <c r="BG621" s="66"/>
    </row>
    <row r="622" spans="1:59" ht="15">
      <c r="A622"/>
      <c r="B622"/>
      <c r="C622"/>
      <c r="D622"/>
      <c r="E622"/>
      <c r="F622"/>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s="66"/>
      <c r="AS622" s="66"/>
      <c r="AT622" s="66"/>
      <c r="AU622" s="66"/>
      <c r="AV622" s="66"/>
      <c r="AW622" s="66"/>
      <c r="AX622" s="66"/>
      <c r="AY622" s="66"/>
      <c r="AZ622" s="66"/>
      <c r="BA622" s="66"/>
      <c r="BB622" s="66"/>
      <c r="BC622" s="66"/>
      <c r="BD622" s="66"/>
      <c r="BE622" s="66"/>
      <c r="BF622" s="66"/>
      <c r="BG622" s="66"/>
    </row>
    <row r="623" spans="1:59" ht="15">
      <c r="A623"/>
      <c r="B623"/>
      <c r="C623"/>
      <c r="D623"/>
      <c r="E623"/>
      <c r="F623"/>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s="66"/>
      <c r="AS623" s="66"/>
      <c r="AT623" s="66"/>
      <c r="AU623" s="66"/>
      <c r="AV623" s="66"/>
      <c r="AW623" s="66"/>
      <c r="AX623" s="66"/>
      <c r="AY623" s="66"/>
      <c r="AZ623" s="66"/>
      <c r="BA623" s="66"/>
      <c r="BB623" s="66"/>
      <c r="BC623" s="66"/>
      <c r="BD623" s="66"/>
      <c r="BE623" s="66"/>
      <c r="BF623" s="66"/>
      <c r="BG623" s="66"/>
    </row>
    <row r="624" spans="1:59" ht="15">
      <c r="A624"/>
      <c r="B624"/>
      <c r="C624"/>
      <c r="D624"/>
      <c r="E624"/>
      <c r="F624"/>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s="66"/>
      <c r="AS624" s="66"/>
      <c r="AT624" s="66"/>
      <c r="AU624" s="66"/>
      <c r="AV624" s="66"/>
      <c r="AW624" s="66"/>
      <c r="AX624" s="66"/>
      <c r="AY624" s="66"/>
      <c r="AZ624" s="66"/>
      <c r="BA624" s="66"/>
      <c r="BB624" s="66"/>
      <c r="BC624" s="66"/>
      <c r="BD624" s="66"/>
      <c r="BE624" s="66"/>
      <c r="BF624" s="66"/>
      <c r="BG624" s="66"/>
    </row>
    <row r="625" spans="1:59" ht="15">
      <c r="A625"/>
      <c r="B625"/>
      <c r="C625"/>
      <c r="D625"/>
      <c r="E625"/>
      <c r="F625"/>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s="66"/>
      <c r="AS625" s="66"/>
      <c r="AT625" s="66"/>
      <c r="AU625" s="66"/>
      <c r="AV625" s="66"/>
      <c r="AW625" s="66"/>
      <c r="AX625" s="66"/>
      <c r="AY625" s="66"/>
      <c r="AZ625" s="66"/>
      <c r="BA625" s="66"/>
      <c r="BB625" s="66"/>
      <c r="BC625" s="66"/>
      <c r="BD625" s="66"/>
      <c r="BE625" s="66"/>
      <c r="BF625" s="66"/>
      <c r="BG625" s="66"/>
    </row>
    <row r="626" spans="1:59" ht="15">
      <c r="A626"/>
      <c r="B626"/>
      <c r="C626"/>
      <c r="D626"/>
      <c r="E626"/>
      <c r="F626"/>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s="66"/>
      <c r="AS626" s="66"/>
      <c r="AT626" s="66"/>
      <c r="AU626" s="66"/>
      <c r="AV626" s="66"/>
      <c r="AW626" s="66"/>
      <c r="AX626" s="66"/>
      <c r="AY626" s="66"/>
      <c r="AZ626" s="66"/>
      <c r="BA626" s="66"/>
      <c r="BB626" s="66"/>
      <c r="BC626" s="66"/>
      <c r="BD626" s="66"/>
      <c r="BE626" s="66"/>
      <c r="BF626" s="66"/>
      <c r="BG626" s="66"/>
    </row>
    <row r="627" spans="1:59" ht="15">
      <c r="A627"/>
      <c r="B627"/>
      <c r="C627"/>
      <c r="D627"/>
      <c r="E627"/>
      <c r="F627"/>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s="66"/>
      <c r="AS627" s="66"/>
      <c r="AT627" s="66"/>
      <c r="AU627" s="66"/>
      <c r="AV627" s="66"/>
      <c r="AW627" s="66"/>
      <c r="AX627" s="66"/>
      <c r="AY627" s="66"/>
      <c r="AZ627" s="66"/>
      <c r="BA627" s="66"/>
      <c r="BB627" s="66"/>
      <c r="BC627" s="66"/>
      <c r="BD627" s="66"/>
      <c r="BE627" s="66"/>
      <c r="BF627" s="66"/>
      <c r="BG627" s="66"/>
    </row>
    <row r="628" spans="1:59" ht="15">
      <c r="A628"/>
      <c r="B628"/>
      <c r="C628"/>
      <c r="D628"/>
      <c r="E628"/>
      <c r="F628"/>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s="66"/>
      <c r="AS628" s="66"/>
      <c r="AT628" s="66"/>
      <c r="AU628" s="66"/>
      <c r="AV628" s="66"/>
      <c r="AW628" s="66"/>
      <c r="AX628" s="66"/>
      <c r="AY628" s="66"/>
      <c r="AZ628" s="66"/>
      <c r="BA628" s="66"/>
      <c r="BB628" s="66"/>
      <c r="BC628" s="66"/>
      <c r="BD628" s="66"/>
      <c r="BE628" s="66"/>
      <c r="BF628" s="66"/>
      <c r="BG628" s="66"/>
    </row>
    <row r="629" spans="1:59" ht="15">
      <c r="A629"/>
      <c r="B629"/>
      <c r="C629"/>
      <c r="D629"/>
      <c r="E629"/>
      <c r="F629"/>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s="66"/>
      <c r="AS629" s="66"/>
      <c r="AT629" s="66"/>
      <c r="AU629" s="66"/>
      <c r="AV629" s="66"/>
      <c r="AW629" s="66"/>
      <c r="AX629" s="66"/>
      <c r="AY629" s="66"/>
      <c r="AZ629" s="66"/>
      <c r="BA629" s="66"/>
      <c r="BB629" s="66"/>
      <c r="BC629" s="66"/>
      <c r="BD629" s="66"/>
      <c r="BE629" s="66"/>
      <c r="BF629" s="66"/>
      <c r="BG629" s="66"/>
    </row>
    <row r="630" spans="1:59" ht="15">
      <c r="A630"/>
      <c r="B630"/>
      <c r="C630"/>
      <c r="D630"/>
      <c r="E630"/>
      <c r="F630"/>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s="66"/>
      <c r="AS630" s="66"/>
      <c r="AT630" s="66"/>
      <c r="AU630" s="66"/>
      <c r="AV630" s="66"/>
      <c r="AW630" s="66"/>
      <c r="AX630" s="66"/>
      <c r="AY630" s="66"/>
      <c r="AZ630" s="66"/>
      <c r="BA630" s="66"/>
      <c r="BB630" s="66"/>
      <c r="BC630" s="66"/>
      <c r="BD630" s="66"/>
      <c r="BE630" s="66"/>
      <c r="BF630" s="66"/>
      <c r="BG630" s="66"/>
    </row>
    <row r="631" spans="1:59" ht="15">
      <c r="A631"/>
      <c r="B631"/>
      <c r="C631"/>
      <c r="D631"/>
      <c r="E631"/>
      <c r="F631"/>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s="66"/>
      <c r="AS631" s="66"/>
      <c r="AT631" s="66"/>
      <c r="AU631" s="66"/>
      <c r="AV631" s="66"/>
      <c r="AW631" s="66"/>
      <c r="AX631" s="66"/>
      <c r="AY631" s="66"/>
      <c r="AZ631" s="66"/>
      <c r="BA631" s="66"/>
      <c r="BB631" s="66"/>
      <c r="BC631" s="66"/>
      <c r="BD631" s="66"/>
      <c r="BE631" s="66"/>
      <c r="BF631" s="66"/>
      <c r="BG631" s="66"/>
    </row>
    <row r="632" spans="1:59" ht="15">
      <c r="A632"/>
      <c r="B632"/>
      <c r="C632"/>
      <c r="D632"/>
      <c r="E632"/>
      <c r="F632"/>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s="66"/>
      <c r="AS632" s="66"/>
      <c r="AT632" s="66"/>
      <c r="AU632" s="66"/>
      <c r="AV632" s="66"/>
      <c r="AW632" s="66"/>
      <c r="AX632" s="66"/>
      <c r="AY632" s="66"/>
      <c r="AZ632" s="66"/>
      <c r="BA632" s="66"/>
      <c r="BB632" s="66"/>
      <c r="BC632" s="66"/>
      <c r="BD632" s="66"/>
      <c r="BE632" s="66"/>
      <c r="BF632" s="66"/>
      <c r="BG632" s="66"/>
    </row>
    <row r="633" spans="1:59" ht="15">
      <c r="A633"/>
      <c r="B633"/>
      <c r="C633"/>
      <c r="D633"/>
      <c r="E633"/>
      <c r="F633"/>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s="66"/>
      <c r="AS633" s="66"/>
      <c r="AT633" s="66"/>
      <c r="AU633" s="66"/>
      <c r="AV633" s="66"/>
      <c r="AW633" s="66"/>
      <c r="AX633" s="66"/>
      <c r="AY633" s="66"/>
      <c r="AZ633" s="66"/>
      <c r="BA633" s="66"/>
      <c r="BB633" s="66"/>
      <c r="BC633" s="66"/>
      <c r="BD633" s="66"/>
      <c r="BE633" s="66"/>
      <c r="BF633" s="66"/>
      <c r="BG633" s="66"/>
    </row>
    <row r="634" spans="1:59" ht="15">
      <c r="A634"/>
      <c r="B634"/>
      <c r="C634"/>
      <c r="D634"/>
      <c r="E634"/>
      <c r="F634"/>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s="66"/>
      <c r="AS634" s="66"/>
      <c r="AT634" s="66"/>
      <c r="AU634" s="66"/>
      <c r="AV634" s="66"/>
      <c r="AW634" s="66"/>
      <c r="AX634" s="66"/>
      <c r="AY634" s="66"/>
      <c r="AZ634" s="66"/>
      <c r="BA634" s="66"/>
      <c r="BB634" s="66"/>
      <c r="BC634" s="66"/>
      <c r="BD634" s="66"/>
      <c r="BE634" s="66"/>
      <c r="BF634" s="66"/>
      <c r="BG634" s="66"/>
    </row>
    <row r="635" spans="1:59" ht="15">
      <c r="A635"/>
      <c r="B635"/>
      <c r="C635"/>
      <c r="D635"/>
      <c r="E635"/>
      <c r="F635"/>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s="66"/>
      <c r="AS635" s="66"/>
      <c r="AT635" s="66"/>
      <c r="AU635" s="66"/>
      <c r="AV635" s="66"/>
      <c r="AW635" s="66"/>
      <c r="AX635" s="66"/>
      <c r="AY635" s="66"/>
      <c r="AZ635" s="66"/>
      <c r="BA635" s="66"/>
      <c r="BB635" s="66"/>
      <c r="BC635" s="66"/>
      <c r="BD635" s="66"/>
      <c r="BE635" s="66"/>
      <c r="BF635" s="66"/>
      <c r="BG635" s="66"/>
    </row>
    <row r="636" spans="1:59" ht="15">
      <c r="A636"/>
      <c r="B636"/>
      <c r="C636"/>
      <c r="D636"/>
      <c r="E636"/>
      <c r="F636"/>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s="66"/>
      <c r="AS636" s="66"/>
      <c r="AT636" s="66"/>
      <c r="AU636" s="66"/>
      <c r="AV636" s="66"/>
      <c r="AW636" s="66"/>
      <c r="AX636" s="66"/>
      <c r="AY636" s="66"/>
      <c r="AZ636" s="66"/>
      <c r="BA636" s="66"/>
      <c r="BB636" s="66"/>
      <c r="BC636" s="66"/>
      <c r="BD636" s="66"/>
      <c r="BE636" s="66"/>
      <c r="BF636" s="66"/>
      <c r="BG636" s="66"/>
    </row>
    <row r="637" spans="1:59" ht="15">
      <c r="A637"/>
      <c r="B637"/>
      <c r="C637"/>
      <c r="D637"/>
      <c r="E637"/>
      <c r="F637"/>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s="66"/>
      <c r="AS637" s="66"/>
      <c r="AT637" s="66"/>
      <c r="AU637" s="66"/>
      <c r="AV637" s="66"/>
      <c r="AW637" s="66"/>
      <c r="AX637" s="66"/>
      <c r="AY637" s="66"/>
      <c r="AZ637" s="66"/>
      <c r="BA637" s="66"/>
      <c r="BB637" s="66"/>
      <c r="BC637" s="66"/>
      <c r="BD637" s="66"/>
      <c r="BE637" s="66"/>
      <c r="BF637" s="66"/>
      <c r="BG637" s="66"/>
    </row>
    <row r="638" spans="1:59" ht="15">
      <c r="A638"/>
      <c r="B638"/>
      <c r="C638"/>
      <c r="D638"/>
      <c r="E638"/>
      <c r="F638"/>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s="66"/>
      <c r="AS638" s="66"/>
      <c r="AT638" s="66"/>
      <c r="AU638" s="66"/>
      <c r="AV638" s="66"/>
      <c r="AW638" s="66"/>
      <c r="AX638" s="66"/>
      <c r="AY638" s="66"/>
      <c r="AZ638" s="66"/>
      <c r="BA638" s="66"/>
      <c r="BB638" s="66"/>
      <c r="BC638" s="66"/>
      <c r="BD638" s="66"/>
      <c r="BE638" s="66"/>
      <c r="BF638" s="66"/>
      <c r="BG638" s="66"/>
    </row>
    <row r="639" spans="1:59" ht="15">
      <c r="A639"/>
      <c r="B639"/>
      <c r="C639"/>
      <c r="D639"/>
      <c r="E639"/>
      <c r="F639"/>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s="66"/>
      <c r="AS639" s="66"/>
      <c r="AT639" s="66"/>
      <c r="AU639" s="66"/>
      <c r="AV639" s="66"/>
      <c r="AW639" s="66"/>
      <c r="AX639" s="66"/>
      <c r="AY639" s="66"/>
      <c r="AZ639" s="66"/>
      <c r="BA639" s="66"/>
      <c r="BB639" s="66"/>
      <c r="BC639" s="66"/>
      <c r="BD639" s="66"/>
      <c r="BE639" s="66"/>
      <c r="BF639" s="66"/>
      <c r="BG639" s="66"/>
    </row>
    <row r="640" spans="1:59" ht="15">
      <c r="A640"/>
      <c r="B640"/>
      <c r="C640"/>
      <c r="D640"/>
      <c r="E640"/>
      <c r="F640"/>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s="66"/>
      <c r="AS640" s="66"/>
      <c r="AT640" s="66"/>
      <c r="AU640" s="66"/>
      <c r="AV640" s="66"/>
      <c r="AW640" s="66"/>
      <c r="AX640" s="66"/>
      <c r="AY640" s="66"/>
      <c r="AZ640" s="66"/>
      <c r="BA640" s="66"/>
      <c r="BB640" s="66"/>
      <c r="BC640" s="66"/>
      <c r="BD640" s="66"/>
      <c r="BE640" s="66"/>
      <c r="BF640" s="66"/>
      <c r="BG640" s="66"/>
    </row>
    <row r="641" spans="1:59" ht="15">
      <c r="A641"/>
      <c r="B641"/>
      <c r="C641"/>
      <c r="D641"/>
      <c r="E641"/>
      <c r="F641"/>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s="66"/>
      <c r="AS641" s="66"/>
      <c r="AT641" s="66"/>
      <c r="AU641" s="66"/>
      <c r="AV641" s="66"/>
      <c r="AW641" s="66"/>
      <c r="AX641" s="66"/>
      <c r="AY641" s="66"/>
      <c r="AZ641" s="66"/>
      <c r="BA641" s="66"/>
      <c r="BB641" s="66"/>
      <c r="BC641" s="66"/>
      <c r="BD641" s="66"/>
      <c r="BE641" s="66"/>
      <c r="BF641" s="66"/>
      <c r="BG641" s="66"/>
    </row>
    <row r="642" spans="1:59" ht="15">
      <c r="A642"/>
      <c r="B642"/>
      <c r="C642"/>
      <c r="D642"/>
      <c r="E642"/>
      <c r="F642"/>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s="66"/>
      <c r="AS642" s="66"/>
      <c r="AT642" s="66"/>
      <c r="AU642" s="66"/>
      <c r="AV642" s="66"/>
      <c r="AW642" s="66"/>
      <c r="AX642" s="66"/>
      <c r="AY642" s="66"/>
      <c r="AZ642" s="66"/>
      <c r="BA642" s="66"/>
      <c r="BB642" s="66"/>
      <c r="BC642" s="66"/>
      <c r="BD642" s="66"/>
      <c r="BE642" s="66"/>
      <c r="BF642" s="66"/>
      <c r="BG642" s="66"/>
    </row>
    <row r="643" spans="1:59" ht="15">
      <c r="A643"/>
      <c r="B643"/>
      <c r="C643"/>
      <c r="D643"/>
      <c r="E643"/>
      <c r="F643"/>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s="66"/>
      <c r="AS643" s="66"/>
      <c r="AT643" s="66"/>
      <c r="AU643" s="66"/>
      <c r="AV643" s="66"/>
      <c r="AW643" s="66"/>
      <c r="AX643" s="66"/>
      <c r="AY643" s="66"/>
      <c r="AZ643" s="66"/>
      <c r="BA643" s="66"/>
      <c r="BB643" s="66"/>
      <c r="BC643" s="66"/>
      <c r="BD643" s="66"/>
      <c r="BE643" s="66"/>
      <c r="BF643" s="66"/>
      <c r="BG643" s="66"/>
    </row>
    <row r="644" spans="1:59" ht="15">
      <c r="A644"/>
      <c r="B644"/>
      <c r="C644"/>
      <c r="D644"/>
      <c r="E644"/>
      <c r="F644"/>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s="66"/>
      <c r="AS644" s="66"/>
      <c r="AT644" s="66"/>
      <c r="AU644" s="66"/>
      <c r="AV644" s="66"/>
      <c r="AW644" s="66"/>
      <c r="AX644" s="66"/>
      <c r="AY644" s="66"/>
      <c r="AZ644" s="66"/>
      <c r="BA644" s="66"/>
      <c r="BB644" s="66"/>
      <c r="BC644" s="66"/>
      <c r="BD644" s="66"/>
      <c r="BE644" s="66"/>
      <c r="BF644" s="66"/>
      <c r="BG644" s="66"/>
    </row>
    <row r="645" spans="1:59" ht="15">
      <c r="A645"/>
      <c r="B645"/>
      <c r="C645"/>
      <c r="D645"/>
      <c r="E645"/>
      <c r="F645"/>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s="66"/>
      <c r="AS645" s="66"/>
      <c r="AT645" s="66"/>
      <c r="AU645" s="66"/>
      <c r="AV645" s="66"/>
      <c r="AW645" s="66"/>
      <c r="AX645" s="66"/>
      <c r="AY645" s="66"/>
      <c r="AZ645" s="66"/>
      <c r="BA645" s="66"/>
      <c r="BB645" s="66"/>
      <c r="BC645" s="66"/>
      <c r="BD645" s="66"/>
      <c r="BE645" s="66"/>
      <c r="BF645" s="66"/>
      <c r="BG645" s="66"/>
    </row>
    <row r="646" spans="1:59" ht="15">
      <c r="A646"/>
      <c r="B646"/>
      <c r="C646"/>
      <c r="D646"/>
      <c r="E646"/>
      <c r="F646"/>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s="66"/>
      <c r="AS646" s="66"/>
      <c r="AT646" s="66"/>
      <c r="AU646" s="66"/>
      <c r="AV646" s="66"/>
      <c r="AW646" s="66"/>
      <c r="AX646" s="66"/>
      <c r="AY646" s="66"/>
      <c r="AZ646" s="66"/>
      <c r="BA646" s="66"/>
      <c r="BB646" s="66"/>
      <c r="BC646" s="66"/>
      <c r="BD646" s="66"/>
      <c r="BE646" s="66"/>
      <c r="BF646" s="66"/>
      <c r="BG646" s="66"/>
    </row>
    <row r="647" spans="1:59" ht="15">
      <c r="A647"/>
      <c r="B647"/>
      <c r="C647"/>
      <c r="D647"/>
      <c r="E647"/>
      <c r="F647"/>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s="66"/>
      <c r="AS647" s="66"/>
      <c r="AT647" s="66"/>
      <c r="AU647" s="66"/>
      <c r="AV647" s="66"/>
      <c r="AW647" s="66"/>
      <c r="AX647" s="66"/>
      <c r="AY647" s="66"/>
      <c r="AZ647" s="66"/>
      <c r="BA647" s="66"/>
      <c r="BB647" s="66"/>
      <c r="BC647" s="66"/>
      <c r="BD647" s="66"/>
      <c r="BE647" s="66"/>
      <c r="BF647" s="66"/>
      <c r="BG647" s="66"/>
    </row>
    <row r="648" spans="1:59" ht="15">
      <c r="A648"/>
      <c r="B648"/>
      <c r="C648"/>
      <c r="D648"/>
      <c r="E648"/>
      <c r="F648"/>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s="66"/>
      <c r="AS648" s="66"/>
      <c r="AT648" s="66"/>
      <c r="AU648" s="66"/>
      <c r="AV648" s="66"/>
      <c r="AW648" s="66"/>
      <c r="AX648" s="66"/>
      <c r="AY648" s="66"/>
      <c r="AZ648" s="66"/>
      <c r="BA648" s="66"/>
      <c r="BB648" s="66"/>
      <c r="BC648" s="66"/>
      <c r="BD648" s="66"/>
      <c r="BE648" s="66"/>
      <c r="BF648" s="66"/>
      <c r="BG648" s="66"/>
    </row>
    <row r="649" spans="1:59" ht="15">
      <c r="A649"/>
      <c r="B649"/>
      <c r="C649"/>
      <c r="D649"/>
      <c r="E649"/>
      <c r="F649"/>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s="66"/>
      <c r="AS649" s="66"/>
      <c r="AT649" s="66"/>
      <c r="AU649" s="66"/>
      <c r="AV649" s="66"/>
      <c r="AW649" s="66"/>
      <c r="AX649" s="66"/>
      <c r="AY649" s="66"/>
      <c r="AZ649" s="66"/>
      <c r="BA649" s="66"/>
      <c r="BB649" s="66"/>
      <c r="BC649" s="66"/>
      <c r="BD649" s="66"/>
      <c r="BE649" s="66"/>
      <c r="BF649" s="66"/>
      <c r="BG649" s="66"/>
    </row>
    <row r="650" spans="1:59" ht="15">
      <c r="A650"/>
      <c r="B650"/>
      <c r="C650"/>
      <c r="D650"/>
      <c r="E650"/>
      <c r="F650"/>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s="66"/>
      <c r="AS650" s="66"/>
      <c r="AT650" s="66"/>
      <c r="AU650" s="66"/>
      <c r="AV650" s="66"/>
      <c r="AW650" s="66"/>
      <c r="AX650" s="66"/>
      <c r="AY650" s="66"/>
      <c r="AZ650" s="66"/>
      <c r="BA650" s="66"/>
      <c r="BB650" s="66"/>
      <c r="BC650" s="66"/>
      <c r="BD650" s="66"/>
      <c r="BE650" s="66"/>
      <c r="BF650" s="66"/>
      <c r="BG650" s="66"/>
    </row>
    <row r="651" spans="1:59" ht="15">
      <c r="A651"/>
      <c r="B651"/>
      <c r="C651"/>
      <c r="D651"/>
      <c r="E651"/>
      <c r="F651"/>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s="66"/>
      <c r="AS651" s="66"/>
      <c r="AT651" s="66"/>
      <c r="AU651" s="66"/>
      <c r="AV651" s="66"/>
      <c r="AW651" s="66"/>
      <c r="AX651" s="66"/>
      <c r="AY651" s="66"/>
      <c r="AZ651" s="66"/>
      <c r="BA651" s="66"/>
      <c r="BB651" s="66"/>
      <c r="BC651" s="66"/>
      <c r="BD651" s="66"/>
      <c r="BE651" s="66"/>
      <c r="BF651" s="66"/>
      <c r="BG651" s="66"/>
    </row>
    <row r="652" spans="1:59" ht="15">
      <c r="A652"/>
      <c r="B652"/>
      <c r="C652"/>
      <c r="D652"/>
      <c r="E652"/>
      <c r="F652"/>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s="66"/>
      <c r="AS652" s="66"/>
      <c r="AT652" s="66"/>
      <c r="AU652" s="66"/>
      <c r="AV652" s="66"/>
      <c r="AW652" s="66"/>
      <c r="AX652" s="66"/>
      <c r="AY652" s="66"/>
      <c r="AZ652" s="66"/>
      <c r="BA652" s="66"/>
      <c r="BB652" s="66"/>
      <c r="BC652" s="66"/>
      <c r="BD652" s="66"/>
      <c r="BE652" s="66"/>
      <c r="BF652" s="66"/>
      <c r="BG652" s="66"/>
    </row>
    <row r="653" spans="1:59" ht="15">
      <c r="A653"/>
      <c r="B653"/>
      <c r="C653"/>
      <c r="D653"/>
      <c r="E653"/>
      <c r="F653"/>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s="66"/>
      <c r="AS653" s="66"/>
      <c r="AT653" s="66"/>
      <c r="AU653" s="66"/>
      <c r="AV653" s="66"/>
      <c r="AW653" s="66"/>
      <c r="AX653" s="66"/>
      <c r="AY653" s="66"/>
      <c r="AZ653" s="66"/>
      <c r="BA653" s="66"/>
      <c r="BB653" s="66"/>
      <c r="BC653" s="66"/>
      <c r="BD653" s="66"/>
      <c r="BE653" s="66"/>
      <c r="BF653" s="66"/>
      <c r="BG653" s="66"/>
    </row>
    <row r="654" spans="1:59" ht="15">
      <c r="A654"/>
      <c r="B654"/>
      <c r="C654"/>
      <c r="D654"/>
      <c r="E654"/>
      <c r="F654"/>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s="66"/>
      <c r="AS654" s="66"/>
      <c r="AT654" s="66"/>
      <c r="AU654" s="66"/>
      <c r="AV654" s="66"/>
      <c r="AW654" s="66"/>
      <c r="AX654" s="66"/>
      <c r="AY654" s="66"/>
      <c r="AZ654" s="66"/>
      <c r="BA654" s="66"/>
      <c r="BB654" s="66"/>
      <c r="BC654" s="66"/>
      <c r="BD654" s="66"/>
      <c r="BE654" s="66"/>
      <c r="BF654" s="66"/>
      <c r="BG654" s="66"/>
    </row>
    <row r="655" spans="1:59" ht="15">
      <c r="A655"/>
      <c r="B655"/>
      <c r="C655"/>
      <c r="D655"/>
      <c r="E655"/>
      <c r="F655"/>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s="66"/>
      <c r="AS655" s="66"/>
      <c r="AT655" s="66"/>
      <c r="AU655" s="66"/>
      <c r="AV655" s="66"/>
      <c r="AW655" s="66"/>
      <c r="AX655" s="66"/>
      <c r="AY655" s="66"/>
      <c r="AZ655" s="66"/>
      <c r="BA655" s="66"/>
      <c r="BB655" s="66"/>
      <c r="BC655" s="66"/>
      <c r="BD655" s="66"/>
      <c r="BE655" s="66"/>
      <c r="BF655" s="66"/>
      <c r="BG655" s="66"/>
    </row>
    <row r="656" spans="1:59" ht="15">
      <c r="A656"/>
      <c r="B656"/>
      <c r="C656"/>
      <c r="D656"/>
      <c r="E656"/>
      <c r="F656"/>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s="66"/>
      <c r="AS656" s="66"/>
      <c r="AT656" s="66"/>
      <c r="AU656" s="66"/>
      <c r="AV656" s="66"/>
      <c r="AW656" s="66"/>
      <c r="AX656" s="66"/>
      <c r="AY656" s="66"/>
      <c r="AZ656" s="66"/>
      <c r="BA656" s="66"/>
      <c r="BB656" s="66"/>
      <c r="BC656" s="66"/>
      <c r="BD656" s="66"/>
      <c r="BE656" s="66"/>
      <c r="BF656" s="66"/>
      <c r="BG656" s="66"/>
    </row>
    <row r="657" spans="1:59" ht="15">
      <c r="A657"/>
      <c r="B657"/>
      <c r="C657"/>
      <c r="D657"/>
      <c r="E657"/>
      <c r="F657"/>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s="66"/>
      <c r="AS657" s="66"/>
      <c r="AT657" s="66"/>
      <c r="AU657" s="66"/>
      <c r="AV657" s="66"/>
      <c r="AW657" s="66"/>
      <c r="AX657" s="66"/>
      <c r="AY657" s="66"/>
      <c r="AZ657" s="66"/>
      <c r="BA657" s="66"/>
      <c r="BB657" s="66"/>
      <c r="BC657" s="66"/>
      <c r="BD657" s="66"/>
      <c r="BE657" s="66"/>
      <c r="BF657" s="66"/>
      <c r="BG657" s="66"/>
    </row>
    <row r="658" spans="1:59" ht="15">
      <c r="A658"/>
      <c r="B658"/>
      <c r="C658"/>
      <c r="D658"/>
      <c r="E658"/>
      <c r="F658"/>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s="66"/>
      <c r="AS658" s="66"/>
      <c r="AT658" s="66"/>
      <c r="AU658" s="66"/>
      <c r="AV658" s="66"/>
      <c r="AW658" s="66"/>
      <c r="AX658" s="66"/>
      <c r="AY658" s="66"/>
      <c r="AZ658" s="66"/>
      <c r="BA658" s="66"/>
      <c r="BB658" s="66"/>
      <c r="BC658" s="66"/>
      <c r="BD658" s="66"/>
      <c r="BE658" s="66"/>
      <c r="BF658" s="66"/>
      <c r="BG658" s="66"/>
    </row>
    <row r="659" spans="1:59" ht="15">
      <c r="A659"/>
      <c r="B659"/>
      <c r="C659"/>
      <c r="D659"/>
      <c r="E659"/>
      <c r="F659"/>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s="66"/>
      <c r="AS659" s="66"/>
      <c r="AT659" s="66"/>
      <c r="AU659" s="66"/>
      <c r="AV659" s="66"/>
      <c r="AW659" s="66"/>
      <c r="AX659" s="66"/>
      <c r="AY659" s="66"/>
      <c r="AZ659" s="66"/>
      <c r="BA659" s="66"/>
      <c r="BB659" s="66"/>
      <c r="BC659" s="66"/>
      <c r="BD659" s="66"/>
      <c r="BE659" s="66"/>
      <c r="BF659" s="66"/>
      <c r="BG659" s="66"/>
    </row>
    <row r="660" spans="1:59" ht="15">
      <c r="A660"/>
      <c r="B660"/>
      <c r="C660"/>
      <c r="D660"/>
      <c r="E660"/>
      <c r="F660"/>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s="66"/>
      <c r="AS660" s="66"/>
      <c r="AT660" s="66"/>
      <c r="AU660" s="66"/>
      <c r="AV660" s="66"/>
      <c r="AW660" s="66"/>
      <c r="AX660" s="66"/>
      <c r="AY660" s="66"/>
      <c r="AZ660" s="66"/>
      <c r="BA660" s="66"/>
      <c r="BB660" s="66"/>
      <c r="BC660" s="66"/>
      <c r="BD660" s="66"/>
      <c r="BE660" s="66"/>
      <c r="BF660" s="66"/>
      <c r="BG660" s="66"/>
    </row>
    <row r="661" spans="1:59" ht="15">
      <c r="A661"/>
      <c r="B661"/>
      <c r="C661"/>
      <c r="D661"/>
      <c r="E661"/>
      <c r="F661"/>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s="66"/>
      <c r="AS661" s="66"/>
      <c r="AT661" s="66"/>
      <c r="AU661" s="66"/>
      <c r="AV661" s="66"/>
      <c r="AW661" s="66"/>
      <c r="AX661" s="66"/>
      <c r="AY661" s="66"/>
      <c r="AZ661" s="66"/>
      <c r="BA661" s="66"/>
      <c r="BB661" s="66"/>
      <c r="BC661" s="66"/>
      <c r="BD661" s="66"/>
      <c r="BE661" s="66"/>
      <c r="BF661" s="66"/>
      <c r="BG661" s="66"/>
    </row>
    <row r="662" spans="1:59" ht="15">
      <c r="A662"/>
      <c r="B662"/>
      <c r="C662"/>
      <c r="D662"/>
      <c r="E662"/>
      <c r="F662"/>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s="66"/>
      <c r="AS662" s="66"/>
      <c r="AT662" s="66"/>
      <c r="AU662" s="66"/>
      <c r="AV662" s="66"/>
      <c r="AW662" s="66"/>
      <c r="AX662" s="66"/>
      <c r="AY662" s="66"/>
      <c r="AZ662" s="66"/>
      <c r="BA662" s="66"/>
      <c r="BB662" s="66"/>
      <c r="BC662" s="66"/>
      <c r="BD662" s="66"/>
      <c r="BE662" s="66"/>
      <c r="BF662" s="66"/>
      <c r="BG662" s="66"/>
    </row>
    <row r="663" spans="1:59" ht="15">
      <c r="A663"/>
      <c r="B663"/>
      <c r="C663"/>
      <c r="D663"/>
      <c r="E663"/>
      <c r="F663"/>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s="66"/>
      <c r="AS663" s="66"/>
      <c r="AT663" s="66"/>
      <c r="AU663" s="66"/>
      <c r="AV663" s="66"/>
      <c r="AW663" s="66"/>
      <c r="AX663" s="66"/>
      <c r="AY663" s="66"/>
      <c r="AZ663" s="66"/>
      <c r="BA663" s="66"/>
      <c r="BB663" s="66"/>
      <c r="BC663" s="66"/>
      <c r="BD663" s="66"/>
      <c r="BE663" s="66"/>
      <c r="BF663" s="66"/>
      <c r="BG663" s="66"/>
    </row>
    <row r="664" spans="1:59" ht="15">
      <c r="A664"/>
      <c r="B664"/>
      <c r="C664"/>
      <c r="D664"/>
      <c r="E664"/>
      <c r="F664"/>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s="66"/>
      <c r="AS664" s="66"/>
      <c r="AT664" s="66"/>
      <c r="AU664" s="66"/>
      <c r="AV664" s="66"/>
      <c r="AW664" s="66"/>
      <c r="AX664" s="66"/>
      <c r="AY664" s="66"/>
      <c r="AZ664" s="66"/>
      <c r="BA664" s="66"/>
      <c r="BB664" s="66"/>
      <c r="BC664" s="66"/>
      <c r="BD664" s="66"/>
      <c r="BE664" s="66"/>
      <c r="BF664" s="66"/>
      <c r="BG664" s="66"/>
    </row>
    <row r="665" spans="1:59" ht="15">
      <c r="A665"/>
      <c r="B665"/>
      <c r="C665"/>
      <c r="D665"/>
      <c r="E665"/>
      <c r="F665"/>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s="66"/>
      <c r="AS665" s="66"/>
      <c r="AT665" s="66"/>
      <c r="AU665" s="66"/>
      <c r="AV665" s="66"/>
      <c r="AW665" s="66"/>
      <c r="AX665" s="66"/>
      <c r="AY665" s="66"/>
      <c r="AZ665" s="66"/>
      <c r="BA665" s="66"/>
      <c r="BB665" s="66"/>
      <c r="BC665" s="66"/>
      <c r="BD665" s="66"/>
      <c r="BE665" s="66"/>
      <c r="BF665" s="66"/>
      <c r="BG665" s="66"/>
    </row>
    <row r="666" spans="1:59" ht="15">
      <c r="A666"/>
      <c r="B666"/>
      <c r="C666"/>
      <c r="D666"/>
      <c r="E666"/>
      <c r="F666"/>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c r="AP666"/>
      <c r="AQ666"/>
      <c r="AR666" s="66"/>
      <c r="AS666" s="66"/>
      <c r="AT666" s="66"/>
      <c r="AU666" s="66"/>
      <c r="AV666" s="66"/>
      <c r="AW666" s="66"/>
      <c r="AX666" s="66"/>
      <c r="AY666" s="66"/>
      <c r="AZ666" s="66"/>
      <c r="BA666" s="66"/>
      <c r="BB666" s="66"/>
      <c r="BC666" s="66"/>
      <c r="BD666" s="66"/>
      <c r="BE666" s="66"/>
      <c r="BF666" s="66"/>
      <c r="BG666" s="66"/>
    </row>
    <row r="667" spans="1:59" ht="15">
      <c r="A667"/>
      <c r="B667"/>
      <c r="C667"/>
      <c r="D667"/>
      <c r="E667"/>
      <c r="F667"/>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c r="AP667"/>
      <c r="AQ667"/>
      <c r="AR667" s="66"/>
      <c r="AS667" s="66"/>
      <c r="AT667" s="66"/>
      <c r="AU667" s="66"/>
      <c r="AV667" s="66"/>
      <c r="AW667" s="66"/>
      <c r="AX667" s="66"/>
      <c r="AY667" s="66"/>
      <c r="AZ667" s="66"/>
      <c r="BA667" s="66"/>
      <c r="BB667" s="66"/>
      <c r="BC667" s="66"/>
      <c r="BD667" s="66"/>
      <c r="BE667" s="66"/>
      <c r="BF667" s="66"/>
      <c r="BG667" s="66"/>
    </row>
    <row r="668" spans="1:59" ht="15">
      <c r="A668"/>
      <c r="B668"/>
      <c r="C668"/>
      <c r="D668"/>
      <c r="E668"/>
      <c r="F668"/>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c r="AP668"/>
      <c r="AQ668"/>
      <c r="AR668" s="66"/>
      <c r="AS668" s="66"/>
      <c r="AT668" s="66"/>
      <c r="AU668" s="66"/>
      <c r="AV668" s="66"/>
      <c r="AW668" s="66"/>
      <c r="AX668" s="66"/>
      <c r="AY668" s="66"/>
      <c r="AZ668" s="66"/>
      <c r="BA668" s="66"/>
      <c r="BB668" s="66"/>
      <c r="BC668" s="66"/>
      <c r="BD668" s="66"/>
      <c r="BE668" s="66"/>
      <c r="BF668" s="66"/>
      <c r="BG668" s="66"/>
    </row>
    <row r="669" spans="1:59" ht="15">
      <c r="A669"/>
      <c r="B669"/>
      <c r="C669"/>
      <c r="D669"/>
      <c r="E669"/>
      <c r="F669"/>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c r="AP669"/>
      <c r="AQ669"/>
      <c r="AR669" s="66"/>
      <c r="AS669" s="66"/>
      <c r="AT669" s="66"/>
      <c r="AU669" s="66"/>
      <c r="AV669" s="66"/>
      <c r="AW669" s="66"/>
      <c r="AX669" s="66"/>
      <c r="AY669" s="66"/>
      <c r="AZ669" s="66"/>
      <c r="BA669" s="66"/>
      <c r="BB669" s="66"/>
      <c r="BC669" s="66"/>
      <c r="BD669" s="66"/>
      <c r="BE669" s="66"/>
      <c r="BF669" s="66"/>
      <c r="BG669" s="66"/>
    </row>
    <row r="670" spans="1:59" ht="15">
      <c r="A670"/>
      <c r="B670"/>
      <c r="C670"/>
      <c r="D670"/>
      <c r="E670"/>
      <c r="F670"/>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c r="AP670"/>
      <c r="AQ670"/>
      <c r="AR670" s="66"/>
      <c r="AS670" s="66"/>
      <c r="AT670" s="66"/>
      <c r="AU670" s="66"/>
      <c r="AV670" s="66"/>
      <c r="AW670" s="66"/>
      <c r="AX670" s="66"/>
      <c r="AY670" s="66"/>
      <c r="AZ670" s="66"/>
      <c r="BA670" s="66"/>
      <c r="BB670" s="66"/>
      <c r="BC670" s="66"/>
      <c r="BD670" s="66"/>
      <c r="BE670" s="66"/>
      <c r="BF670" s="66"/>
      <c r="BG670" s="66"/>
    </row>
    <row r="671" spans="1:59" ht="15">
      <c r="A671"/>
      <c r="B671"/>
      <c r="C671"/>
      <c r="D671"/>
      <c r="E671"/>
      <c r="F671"/>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c r="AP671"/>
      <c r="AQ671"/>
      <c r="AR671" s="66"/>
      <c r="AS671" s="66"/>
      <c r="AT671" s="66"/>
      <c r="AU671" s="66"/>
      <c r="AV671" s="66"/>
      <c r="AW671" s="66"/>
      <c r="AX671" s="66"/>
      <c r="AY671" s="66"/>
      <c r="AZ671" s="66"/>
      <c r="BA671" s="66"/>
      <c r="BB671" s="66"/>
      <c r="BC671" s="66"/>
      <c r="BD671" s="66"/>
      <c r="BE671" s="66"/>
      <c r="BF671" s="66"/>
      <c r="BG671" s="66"/>
    </row>
    <row r="672" spans="1:59" ht="15">
      <c r="A672"/>
      <c r="B672"/>
      <c r="C672"/>
      <c r="D672"/>
      <c r="E672"/>
      <c r="F672"/>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c r="AP672"/>
      <c r="AQ672"/>
      <c r="AR672" s="66"/>
      <c r="AS672" s="66"/>
      <c r="AT672" s="66"/>
      <c r="AU672" s="66"/>
      <c r="AV672" s="66"/>
      <c r="AW672" s="66"/>
      <c r="AX672" s="66"/>
      <c r="AY672" s="66"/>
      <c r="AZ672" s="66"/>
      <c r="BA672" s="66"/>
      <c r="BB672" s="66"/>
      <c r="BC672" s="66"/>
      <c r="BD672" s="66"/>
      <c r="BE672" s="66"/>
      <c r="BF672" s="66"/>
      <c r="BG672" s="66"/>
    </row>
    <row r="673" spans="1:59" ht="15">
      <c r="A673"/>
      <c r="B673"/>
      <c r="C673"/>
      <c r="D673"/>
      <c r="E673"/>
      <c r="F673"/>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c r="AP673"/>
      <c r="AQ673"/>
      <c r="AR673" s="66"/>
      <c r="AS673" s="66"/>
      <c r="AT673" s="66"/>
      <c r="AU673" s="66"/>
      <c r="AV673" s="66"/>
      <c r="AW673" s="66"/>
      <c r="AX673" s="66"/>
      <c r="AY673" s="66"/>
      <c r="AZ673" s="66"/>
      <c r="BA673" s="66"/>
      <c r="BB673" s="66"/>
      <c r="BC673" s="66"/>
      <c r="BD673" s="66"/>
      <c r="BE673" s="66"/>
      <c r="BF673" s="66"/>
      <c r="BG673" s="66"/>
    </row>
    <row r="674" spans="1:59" ht="15">
      <c r="A674"/>
      <c r="B674"/>
      <c r="C674"/>
      <c r="D674"/>
      <c r="E674"/>
      <c r="F674"/>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c r="AP674"/>
      <c r="AQ674"/>
      <c r="AR674" s="66"/>
      <c r="AS674" s="66"/>
      <c r="AT674" s="66"/>
      <c r="AU674" s="66"/>
      <c r="AV674" s="66"/>
      <c r="AW674" s="66"/>
      <c r="AX674" s="66"/>
      <c r="AY674" s="66"/>
      <c r="AZ674" s="66"/>
      <c r="BA674" s="66"/>
      <c r="BB674" s="66"/>
      <c r="BC674" s="66"/>
      <c r="BD674" s="66"/>
      <c r="BE674" s="66"/>
      <c r="BF674" s="66"/>
      <c r="BG674" s="66"/>
    </row>
    <row r="675" spans="1:59" ht="15">
      <c r="A675"/>
      <c r="B675"/>
      <c r="C675"/>
      <c r="D675"/>
      <c r="E675"/>
      <c r="F675"/>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c r="AP675"/>
      <c r="AQ675"/>
      <c r="AR675" s="66"/>
      <c r="AS675" s="66"/>
      <c r="AT675" s="66"/>
      <c r="AU675" s="66"/>
      <c r="AV675" s="66"/>
      <c r="AW675" s="66"/>
      <c r="AX675" s="66"/>
      <c r="AY675" s="66"/>
      <c r="AZ675" s="66"/>
      <c r="BA675" s="66"/>
      <c r="BB675" s="66"/>
      <c r="BC675" s="66"/>
      <c r="BD675" s="66"/>
      <c r="BE675" s="66"/>
      <c r="BF675" s="66"/>
      <c r="BG675" s="66"/>
    </row>
    <row r="676" spans="1:59" ht="15">
      <c r="A676"/>
      <c r="B676"/>
      <c r="C676"/>
      <c r="D676"/>
      <c r="E676"/>
      <c r="F676"/>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c r="AP676"/>
      <c r="AQ676"/>
      <c r="AR676" s="66"/>
      <c r="AS676" s="66"/>
      <c r="AT676" s="66"/>
      <c r="AU676" s="66"/>
      <c r="AV676" s="66"/>
      <c r="AW676" s="66"/>
      <c r="AX676" s="66"/>
      <c r="AY676" s="66"/>
      <c r="AZ676" s="66"/>
      <c r="BA676" s="66"/>
      <c r="BB676" s="66"/>
      <c r="BC676" s="66"/>
      <c r="BD676" s="66"/>
      <c r="BE676" s="66"/>
      <c r="BF676" s="66"/>
      <c r="BG676" s="66"/>
    </row>
    <row r="677" spans="1:59" ht="15">
      <c r="A677"/>
      <c r="B677"/>
      <c r="C677"/>
      <c r="D677"/>
      <c r="E677"/>
      <c r="F677"/>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c r="AP677"/>
      <c r="AQ677"/>
      <c r="AR677" s="66"/>
      <c r="AS677" s="66"/>
      <c r="AT677" s="66"/>
      <c r="AU677" s="66"/>
      <c r="AV677" s="66"/>
      <c r="AW677" s="66"/>
      <c r="AX677" s="66"/>
      <c r="AY677" s="66"/>
      <c r="AZ677" s="66"/>
      <c r="BA677" s="66"/>
      <c r="BB677" s="66"/>
      <c r="BC677" s="66"/>
      <c r="BD677" s="66"/>
      <c r="BE677" s="66"/>
      <c r="BF677" s="66"/>
      <c r="BG677" s="66"/>
    </row>
    <row r="678" spans="1:59" ht="15">
      <c r="A678"/>
      <c r="B678"/>
      <c r="C678"/>
      <c r="D678"/>
      <c r="E678"/>
      <c r="F678"/>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c r="AP678"/>
      <c r="AQ678"/>
      <c r="AR678" s="66"/>
      <c r="AS678" s="66"/>
      <c r="AT678" s="66"/>
      <c r="AU678" s="66"/>
      <c r="AV678" s="66"/>
      <c r="AW678" s="66"/>
      <c r="AX678" s="66"/>
      <c r="AY678" s="66"/>
      <c r="AZ678" s="66"/>
      <c r="BA678" s="66"/>
      <c r="BB678" s="66"/>
      <c r="BC678" s="66"/>
      <c r="BD678" s="66"/>
      <c r="BE678" s="66"/>
      <c r="BF678" s="66"/>
      <c r="BG678" s="66"/>
    </row>
    <row r="679" spans="1:59" ht="15">
      <c r="A679"/>
      <c r="B679"/>
      <c r="C679"/>
      <c r="D679"/>
      <c r="E679"/>
      <c r="F679"/>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c r="AP679"/>
      <c r="AQ679"/>
      <c r="AR679" s="66"/>
      <c r="AS679" s="66"/>
      <c r="AT679" s="66"/>
      <c r="AU679" s="66"/>
      <c r="AV679" s="66"/>
      <c r="AW679" s="66"/>
      <c r="AX679" s="66"/>
      <c r="AY679" s="66"/>
      <c r="AZ679" s="66"/>
      <c r="BA679" s="66"/>
      <c r="BB679" s="66"/>
      <c r="BC679" s="66"/>
      <c r="BD679" s="66"/>
      <c r="BE679" s="66"/>
      <c r="BF679" s="66"/>
      <c r="BG679" s="66"/>
    </row>
    <row r="680" spans="1:59" ht="15">
      <c r="A680"/>
      <c r="B680"/>
      <c r="C680"/>
      <c r="D680"/>
      <c r="E680"/>
      <c r="F680"/>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c r="AP680"/>
      <c r="AQ680"/>
      <c r="AR680" s="66"/>
      <c r="AS680" s="66"/>
      <c r="AT680" s="66"/>
      <c r="AU680" s="66"/>
      <c r="AV680" s="66"/>
      <c r="AW680" s="66"/>
      <c r="AX680" s="66"/>
      <c r="AY680" s="66"/>
      <c r="AZ680" s="66"/>
      <c r="BA680" s="66"/>
      <c r="BB680" s="66"/>
      <c r="BC680" s="66"/>
      <c r="BD680" s="66"/>
      <c r="BE680" s="66"/>
      <c r="BF680" s="66"/>
      <c r="BG680" s="66"/>
    </row>
    <row r="681" spans="1:59" ht="15">
      <c r="A681"/>
      <c r="B681"/>
      <c r="C681"/>
      <c r="D681"/>
      <c r="E681"/>
      <c r="F681"/>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c r="AP681"/>
      <c r="AQ681"/>
      <c r="AR681" s="66"/>
      <c r="AS681" s="66"/>
      <c r="AT681" s="66"/>
      <c r="AU681" s="66"/>
      <c r="AV681" s="66"/>
      <c r="AW681" s="66"/>
      <c r="AX681" s="66"/>
      <c r="AY681" s="66"/>
      <c r="AZ681" s="66"/>
      <c r="BA681" s="66"/>
      <c r="BB681" s="66"/>
      <c r="BC681" s="66"/>
      <c r="BD681" s="66"/>
      <c r="BE681" s="66"/>
      <c r="BF681" s="66"/>
      <c r="BG681" s="66"/>
    </row>
    <row r="682" spans="1:59" ht="15">
      <c r="A682"/>
      <c r="B682"/>
      <c r="C682"/>
      <c r="D682"/>
      <c r="E682"/>
      <c r="F682"/>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c r="AP682"/>
      <c r="AQ682"/>
      <c r="AR682" s="66"/>
      <c r="AS682" s="66"/>
      <c r="AT682" s="66"/>
      <c r="AU682" s="66"/>
      <c r="AV682" s="66"/>
      <c r="AW682" s="66"/>
      <c r="AX682" s="66"/>
      <c r="AY682" s="66"/>
      <c r="AZ682" s="66"/>
      <c r="BA682" s="66"/>
      <c r="BB682" s="66"/>
      <c r="BC682" s="66"/>
      <c r="BD682" s="66"/>
      <c r="BE682" s="66"/>
      <c r="BF682" s="66"/>
      <c r="BG682" s="66"/>
    </row>
    <row r="683" spans="1:59" ht="15">
      <c r="A683"/>
      <c r="B683"/>
      <c r="C683"/>
      <c r="D683"/>
      <c r="E683"/>
      <c r="F683"/>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c r="AP683"/>
      <c r="AQ683"/>
      <c r="AR683" s="66"/>
      <c r="AS683" s="66"/>
      <c r="AT683" s="66"/>
      <c r="AU683" s="66"/>
      <c r="AV683" s="66"/>
      <c r="AW683" s="66"/>
      <c r="AX683" s="66"/>
      <c r="AY683" s="66"/>
      <c r="AZ683" s="66"/>
      <c r="BA683" s="66"/>
      <c r="BB683" s="66"/>
      <c r="BC683" s="66"/>
      <c r="BD683" s="66"/>
      <c r="BE683" s="66"/>
      <c r="BF683" s="66"/>
      <c r="BG683" s="66"/>
    </row>
    <row r="684" spans="1:59" ht="15">
      <c r="A684"/>
      <c r="B684"/>
      <c r="C684"/>
      <c r="D684"/>
      <c r="E684"/>
      <c r="F684"/>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c r="AP684"/>
      <c r="AQ684"/>
      <c r="AR684" s="66"/>
      <c r="AS684" s="66"/>
      <c r="AT684" s="66"/>
      <c r="AU684" s="66"/>
      <c r="AV684" s="66"/>
      <c r="AW684" s="66"/>
      <c r="AX684" s="66"/>
      <c r="AY684" s="66"/>
      <c r="AZ684" s="66"/>
      <c r="BA684" s="66"/>
      <c r="BB684" s="66"/>
      <c r="BC684" s="66"/>
      <c r="BD684" s="66"/>
      <c r="BE684" s="66"/>
      <c r="BF684" s="66"/>
      <c r="BG684" s="66"/>
    </row>
    <row r="685" spans="1:59" ht="15">
      <c r="A685"/>
      <c r="B685"/>
      <c r="C685"/>
      <c r="D685"/>
      <c r="E685"/>
      <c r="F685"/>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c r="AP685"/>
      <c r="AQ685"/>
      <c r="AR685" s="66"/>
      <c r="AS685" s="66"/>
      <c r="AT685" s="66"/>
      <c r="AU685" s="66"/>
      <c r="AV685" s="66"/>
      <c r="AW685" s="66"/>
      <c r="AX685" s="66"/>
      <c r="AY685" s="66"/>
      <c r="AZ685" s="66"/>
      <c r="BA685" s="66"/>
      <c r="BB685" s="66"/>
      <c r="BC685" s="66"/>
      <c r="BD685" s="66"/>
      <c r="BE685" s="66"/>
      <c r="BF685" s="66"/>
      <c r="BG685" s="66"/>
    </row>
    <row r="686" spans="1:59" ht="15">
      <c r="A686"/>
      <c r="B686"/>
      <c r="C686"/>
      <c r="D686"/>
      <c r="E686"/>
      <c r="F686"/>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c r="AP686"/>
      <c r="AQ686"/>
      <c r="AR686" s="66"/>
      <c r="AS686" s="66"/>
      <c r="AT686" s="66"/>
      <c r="AU686" s="66"/>
      <c r="AV686" s="66"/>
      <c r="AW686" s="66"/>
      <c r="AX686" s="66"/>
      <c r="AY686" s="66"/>
      <c r="AZ686" s="66"/>
      <c r="BA686" s="66"/>
      <c r="BB686" s="66"/>
      <c r="BC686" s="66"/>
      <c r="BD686" s="66"/>
      <c r="BE686" s="66"/>
      <c r="BF686" s="66"/>
      <c r="BG686" s="66"/>
    </row>
    <row r="687" spans="1:59" ht="15">
      <c r="A687"/>
      <c r="B687"/>
      <c r="C687"/>
      <c r="D687"/>
      <c r="E687"/>
      <c r="F687"/>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c r="AP687"/>
      <c r="AQ687"/>
      <c r="AR687" s="66"/>
      <c r="AS687" s="66"/>
      <c r="AT687" s="66"/>
      <c r="AU687" s="66"/>
      <c r="AV687" s="66"/>
      <c r="AW687" s="66"/>
      <c r="AX687" s="66"/>
      <c r="AY687" s="66"/>
      <c r="AZ687" s="66"/>
      <c r="BA687" s="66"/>
      <c r="BB687" s="66"/>
      <c r="BC687" s="66"/>
      <c r="BD687" s="66"/>
      <c r="BE687" s="66"/>
      <c r="BF687" s="66"/>
      <c r="BG687" s="66"/>
    </row>
    <row r="688" spans="1:59" ht="15">
      <c r="A688"/>
      <c r="B688"/>
      <c r="C688"/>
      <c r="D688"/>
      <c r="E688"/>
      <c r="F688"/>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c r="AP688"/>
      <c r="AQ688"/>
      <c r="AR688" s="66"/>
      <c r="AS688" s="66"/>
      <c r="AT688" s="66"/>
      <c r="AU688" s="66"/>
      <c r="AV688" s="66"/>
      <c r="AW688" s="66"/>
      <c r="AX688" s="66"/>
      <c r="AY688" s="66"/>
      <c r="AZ688" s="66"/>
      <c r="BA688" s="66"/>
      <c r="BB688" s="66"/>
      <c r="BC688" s="66"/>
      <c r="BD688" s="66"/>
      <c r="BE688" s="66"/>
      <c r="BF688" s="66"/>
      <c r="BG688" s="66"/>
    </row>
    <row r="689" spans="1:59" ht="15">
      <c r="A689"/>
      <c r="B689"/>
      <c r="C689"/>
      <c r="D689"/>
      <c r="E689"/>
      <c r="F689"/>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c r="AP689"/>
      <c r="AQ689"/>
      <c r="AR689" s="66"/>
      <c r="AS689" s="66"/>
      <c r="AT689" s="66"/>
      <c r="AU689" s="66"/>
      <c r="AV689" s="66"/>
      <c r="AW689" s="66"/>
      <c r="AX689" s="66"/>
      <c r="AY689" s="66"/>
      <c r="AZ689" s="66"/>
      <c r="BA689" s="66"/>
      <c r="BB689" s="66"/>
      <c r="BC689" s="66"/>
      <c r="BD689" s="66"/>
      <c r="BE689" s="66"/>
      <c r="BF689" s="66"/>
      <c r="BG689" s="66"/>
    </row>
    <row r="690" spans="1:59" ht="15">
      <c r="A690"/>
      <c r="B690"/>
      <c r="C690"/>
      <c r="D690"/>
      <c r="E690"/>
      <c r="F690"/>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c r="AP690"/>
      <c r="AQ690"/>
      <c r="AR690" s="66"/>
      <c r="AS690" s="66"/>
      <c r="AT690" s="66"/>
      <c r="AU690" s="66"/>
      <c r="AV690" s="66"/>
      <c r="AW690" s="66"/>
      <c r="AX690" s="66"/>
      <c r="AY690" s="66"/>
      <c r="AZ690" s="66"/>
      <c r="BA690" s="66"/>
      <c r="BB690" s="66"/>
      <c r="BC690" s="66"/>
      <c r="BD690" s="66"/>
      <c r="BE690" s="66"/>
      <c r="BF690" s="66"/>
      <c r="BG690" s="66"/>
    </row>
    <row r="691" spans="1:59" ht="15">
      <c r="A691"/>
      <c r="B691"/>
      <c r="C691"/>
      <c r="D691"/>
      <c r="E691"/>
      <c r="F691"/>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c r="AP691"/>
      <c r="AQ691"/>
      <c r="AR691" s="66"/>
      <c r="AS691" s="66"/>
      <c r="AT691" s="66"/>
      <c r="AU691" s="66"/>
      <c r="AV691" s="66"/>
      <c r="AW691" s="66"/>
      <c r="AX691" s="66"/>
      <c r="AY691" s="66"/>
      <c r="AZ691" s="66"/>
      <c r="BA691" s="66"/>
      <c r="BB691" s="66"/>
      <c r="BC691" s="66"/>
      <c r="BD691" s="66"/>
      <c r="BE691" s="66"/>
      <c r="BF691" s="66"/>
      <c r="BG691" s="66"/>
    </row>
    <row r="692" spans="1:59" ht="15">
      <c r="A692"/>
      <c r="B692"/>
      <c r="C692"/>
      <c r="D692"/>
      <c r="E692"/>
      <c r="F692"/>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c r="AP692"/>
      <c r="AQ692"/>
      <c r="AR692" s="66"/>
      <c r="AS692" s="66"/>
      <c r="AT692" s="66"/>
      <c r="AU692" s="66"/>
      <c r="AV692" s="66"/>
      <c r="AW692" s="66"/>
      <c r="AX692" s="66"/>
      <c r="AY692" s="66"/>
      <c r="AZ692" s="66"/>
      <c r="BA692" s="66"/>
      <c r="BB692" s="66"/>
      <c r="BC692" s="66"/>
      <c r="BD692" s="66"/>
      <c r="BE692" s="66"/>
      <c r="BF692" s="66"/>
      <c r="BG692" s="66"/>
    </row>
    <row r="693" spans="1:59" ht="15">
      <c r="A693"/>
      <c r="B693"/>
      <c r="C693"/>
      <c r="D693"/>
      <c r="E693"/>
      <c r="F693"/>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c r="AP693"/>
      <c r="AQ693"/>
      <c r="AR693" s="66"/>
      <c r="AS693" s="66"/>
      <c r="AT693" s="66"/>
      <c r="AU693" s="66"/>
      <c r="AV693" s="66"/>
      <c r="AW693" s="66"/>
      <c r="AX693" s="66"/>
      <c r="AY693" s="66"/>
      <c r="AZ693" s="66"/>
      <c r="BA693" s="66"/>
      <c r="BB693" s="66"/>
      <c r="BC693" s="66"/>
      <c r="BD693" s="66"/>
      <c r="BE693" s="66"/>
      <c r="BF693" s="66"/>
      <c r="BG693" s="66"/>
    </row>
    <row r="694" spans="1:59" ht="15">
      <c r="A694"/>
      <c r="B694"/>
      <c r="C694"/>
      <c r="D694"/>
      <c r="E694"/>
      <c r="F694"/>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c r="AP694"/>
      <c r="AQ694"/>
      <c r="AR694" s="66"/>
      <c r="AS694" s="66"/>
      <c r="AT694" s="66"/>
      <c r="AU694" s="66"/>
      <c r="AV694" s="66"/>
      <c r="AW694" s="66"/>
      <c r="AX694" s="66"/>
      <c r="AY694" s="66"/>
      <c r="AZ694" s="66"/>
      <c r="BA694" s="66"/>
      <c r="BB694" s="66"/>
      <c r="BC694" s="66"/>
      <c r="BD694" s="66"/>
      <c r="BE694" s="66"/>
      <c r="BF694" s="66"/>
      <c r="BG694" s="66"/>
    </row>
    <row r="695" spans="1:59" ht="15">
      <c r="A695"/>
      <c r="B695"/>
      <c r="C695"/>
      <c r="D695"/>
      <c r="E695"/>
      <c r="F695"/>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c r="AP695"/>
      <c r="AQ695"/>
      <c r="AR695" s="66"/>
      <c r="AS695" s="66"/>
      <c r="AT695" s="66"/>
      <c r="AU695" s="66"/>
      <c r="AV695" s="66"/>
      <c r="AW695" s="66"/>
      <c r="AX695" s="66"/>
      <c r="AY695" s="66"/>
      <c r="AZ695" s="66"/>
      <c r="BA695" s="66"/>
      <c r="BB695" s="66"/>
      <c r="BC695" s="66"/>
      <c r="BD695" s="66"/>
      <c r="BE695" s="66"/>
      <c r="BF695" s="66"/>
      <c r="BG695" s="66"/>
    </row>
    <row r="696" spans="1:59" ht="15">
      <c r="A696"/>
      <c r="B696"/>
      <c r="C696"/>
      <c r="D696"/>
      <c r="E696"/>
      <c r="F696"/>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c r="AP696"/>
      <c r="AQ696"/>
      <c r="AR696" s="66"/>
      <c r="AS696" s="66"/>
      <c r="AT696" s="66"/>
      <c r="AU696" s="66"/>
      <c r="AV696" s="66"/>
      <c r="AW696" s="66"/>
      <c r="AX696" s="66"/>
      <c r="AY696" s="66"/>
      <c r="AZ696" s="66"/>
      <c r="BA696" s="66"/>
      <c r="BB696" s="66"/>
      <c r="BC696" s="66"/>
      <c r="BD696" s="66"/>
      <c r="BE696" s="66"/>
      <c r="BF696" s="66"/>
      <c r="BG696" s="66"/>
    </row>
    <row r="697" spans="1:59" ht="15">
      <c r="A697"/>
      <c r="B697"/>
      <c r="C697"/>
      <c r="D697"/>
      <c r="E697"/>
      <c r="F697"/>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c r="AP697"/>
      <c r="AQ697"/>
      <c r="AR697" s="66"/>
      <c r="AS697" s="66"/>
      <c r="AT697" s="66"/>
      <c r="AU697" s="66"/>
      <c r="AV697" s="66"/>
      <c r="AW697" s="66"/>
      <c r="AX697" s="66"/>
      <c r="AY697" s="66"/>
      <c r="AZ697" s="66"/>
      <c r="BA697" s="66"/>
      <c r="BB697" s="66"/>
      <c r="BC697" s="66"/>
      <c r="BD697" s="66"/>
      <c r="BE697" s="66"/>
      <c r="BF697" s="66"/>
      <c r="BG697" s="66"/>
    </row>
    <row r="698" spans="1:59" ht="15">
      <c r="A698"/>
      <c r="B698"/>
      <c r="C698"/>
      <c r="D698"/>
      <c r="E698"/>
      <c r="F698"/>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c r="AP698"/>
      <c r="AQ698"/>
      <c r="AR698" s="66"/>
      <c r="AS698" s="66"/>
      <c r="AT698" s="66"/>
      <c r="AU698" s="66"/>
      <c r="AV698" s="66"/>
      <c r="AW698" s="66"/>
      <c r="AX698" s="66"/>
      <c r="AY698" s="66"/>
      <c r="AZ698" s="66"/>
      <c r="BA698" s="66"/>
      <c r="BB698" s="66"/>
      <c r="BC698" s="66"/>
      <c r="BD698" s="66"/>
      <c r="BE698" s="66"/>
      <c r="BF698" s="66"/>
      <c r="BG698" s="66"/>
    </row>
    <row r="699" spans="1:59" ht="15">
      <c r="A699"/>
      <c r="B699"/>
      <c r="C699"/>
      <c r="D699"/>
      <c r="E699"/>
      <c r="F699"/>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c r="AP699"/>
      <c r="AQ699"/>
      <c r="AR699" s="66"/>
      <c r="AS699" s="66"/>
      <c r="AT699" s="66"/>
      <c r="AU699" s="66"/>
      <c r="AV699" s="66"/>
      <c r="AW699" s="66"/>
      <c r="AX699" s="66"/>
      <c r="AY699" s="66"/>
      <c r="AZ699" s="66"/>
      <c r="BA699" s="66"/>
      <c r="BB699" s="66"/>
      <c r="BC699" s="66"/>
      <c r="BD699" s="66"/>
      <c r="BE699" s="66"/>
      <c r="BF699" s="66"/>
      <c r="BG699" s="66"/>
    </row>
    <row r="700" spans="1:59" ht="15">
      <c r="A700"/>
      <c r="B700"/>
      <c r="C700"/>
      <c r="D700"/>
      <c r="E700"/>
      <c r="F700"/>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c r="AP700"/>
      <c r="AQ700"/>
      <c r="AR700" s="66"/>
      <c r="AS700" s="66"/>
      <c r="AT700" s="66"/>
      <c r="AU700" s="66"/>
      <c r="AV700" s="66"/>
      <c r="AW700" s="66"/>
      <c r="AX700" s="66"/>
      <c r="AY700" s="66"/>
      <c r="AZ700" s="66"/>
      <c r="BA700" s="66"/>
      <c r="BB700" s="66"/>
      <c r="BC700" s="66"/>
      <c r="BD700" s="66"/>
      <c r="BE700" s="66"/>
      <c r="BF700" s="66"/>
      <c r="BG700" s="66"/>
    </row>
    <row r="701" spans="1:59" ht="15">
      <c r="A701"/>
      <c r="B701"/>
      <c r="C701"/>
      <c r="D701"/>
      <c r="E701"/>
      <c r="F701"/>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c r="AP701"/>
      <c r="AQ701"/>
      <c r="AR701" s="66"/>
      <c r="AS701" s="66"/>
      <c r="AT701" s="66"/>
      <c r="AU701" s="66"/>
      <c r="AV701" s="66"/>
      <c r="AW701" s="66"/>
      <c r="AX701" s="66"/>
      <c r="AY701" s="66"/>
      <c r="AZ701" s="66"/>
      <c r="BA701" s="66"/>
      <c r="BB701" s="66"/>
      <c r="BC701" s="66"/>
      <c r="BD701" s="66"/>
      <c r="BE701" s="66"/>
      <c r="BF701" s="66"/>
      <c r="BG701" s="66"/>
    </row>
    <row r="702" spans="1:59" ht="15">
      <c r="A702"/>
      <c r="B702"/>
      <c r="C702"/>
      <c r="D702"/>
      <c r="E702"/>
      <c r="F702"/>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c r="AP702"/>
      <c r="AQ702"/>
      <c r="AR702" s="66"/>
      <c r="AS702" s="66"/>
      <c r="AT702" s="66"/>
      <c r="AU702" s="66"/>
      <c r="AV702" s="66"/>
      <c r="AW702" s="66"/>
      <c r="AX702" s="66"/>
      <c r="AY702" s="66"/>
      <c r="AZ702" s="66"/>
      <c r="BA702" s="66"/>
      <c r="BB702" s="66"/>
      <c r="BC702" s="66"/>
      <c r="BD702" s="66"/>
      <c r="BE702" s="66"/>
      <c r="BF702" s="66"/>
      <c r="BG702" s="66"/>
    </row>
    <row r="703" spans="1:59" ht="15">
      <c r="A703"/>
      <c r="B703"/>
      <c r="C703"/>
      <c r="D703"/>
      <c r="E703"/>
      <c r="F703"/>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c r="AP703"/>
      <c r="AQ703"/>
      <c r="AR703" s="66"/>
      <c r="AS703" s="66"/>
      <c r="AT703" s="66"/>
      <c r="AU703" s="66"/>
      <c r="AV703" s="66"/>
      <c r="AW703" s="66"/>
      <c r="AX703" s="66"/>
      <c r="AY703" s="66"/>
      <c r="AZ703" s="66"/>
      <c r="BA703" s="66"/>
      <c r="BB703" s="66"/>
      <c r="BC703" s="66"/>
      <c r="BD703" s="66"/>
      <c r="BE703" s="66"/>
      <c r="BF703" s="66"/>
      <c r="BG703" s="66"/>
    </row>
    <row r="704" spans="1:59" ht="15">
      <c r="A704"/>
      <c r="B704"/>
      <c r="C704"/>
      <c r="D704"/>
      <c r="E704"/>
      <c r="F704"/>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c r="AP704"/>
      <c r="AQ704"/>
      <c r="AR704" s="66"/>
      <c r="AS704" s="66"/>
      <c r="AT704" s="66"/>
      <c r="AU704" s="66"/>
      <c r="AV704" s="66"/>
      <c r="AW704" s="66"/>
      <c r="AX704" s="66"/>
      <c r="AY704" s="66"/>
      <c r="AZ704" s="66"/>
      <c r="BA704" s="66"/>
      <c r="BB704" s="66"/>
      <c r="BC704" s="66"/>
      <c r="BD704" s="66"/>
      <c r="BE704" s="66"/>
      <c r="BF704" s="66"/>
      <c r="BG704" s="66"/>
    </row>
    <row r="705" spans="1:59" ht="15">
      <c r="A705"/>
      <c r="B705"/>
      <c r="C705"/>
      <c r="D705"/>
      <c r="E705"/>
      <c r="F705"/>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c r="AP705"/>
      <c r="AQ705"/>
      <c r="AR705" s="66"/>
      <c r="AS705" s="66"/>
      <c r="AT705" s="66"/>
      <c r="AU705" s="66"/>
      <c r="AV705" s="66"/>
      <c r="AW705" s="66"/>
      <c r="AX705" s="66"/>
      <c r="AY705" s="66"/>
      <c r="AZ705" s="66"/>
      <c r="BA705" s="66"/>
      <c r="BB705" s="66"/>
      <c r="BC705" s="66"/>
      <c r="BD705" s="66"/>
      <c r="BE705" s="66"/>
      <c r="BF705" s="66"/>
      <c r="BG705" s="66"/>
    </row>
    <row r="706" spans="1:59" ht="15">
      <c r="A706"/>
      <c r="B706"/>
      <c r="C706"/>
      <c r="D706"/>
      <c r="E706"/>
      <c r="F706"/>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c r="AP706"/>
      <c r="AQ706"/>
      <c r="AR706" s="66"/>
      <c r="AS706" s="66"/>
      <c r="AT706" s="66"/>
      <c r="AU706" s="66"/>
      <c r="AV706" s="66"/>
      <c r="AW706" s="66"/>
      <c r="AX706" s="66"/>
      <c r="AY706" s="66"/>
      <c r="AZ706" s="66"/>
      <c r="BA706" s="66"/>
      <c r="BB706" s="66"/>
      <c r="BC706" s="66"/>
      <c r="BD706" s="66"/>
      <c r="BE706" s="66"/>
      <c r="BF706" s="66"/>
      <c r="BG706" s="66"/>
    </row>
    <row r="707" spans="1:59" ht="15">
      <c r="A707"/>
      <c r="B707"/>
      <c r="C707"/>
      <c r="D707"/>
      <c r="E707"/>
      <c r="F707"/>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c r="AP707"/>
      <c r="AQ707"/>
      <c r="AR707" s="66"/>
      <c r="AS707" s="66"/>
      <c r="AT707" s="66"/>
      <c r="AU707" s="66"/>
      <c r="AV707" s="66"/>
      <c r="AW707" s="66"/>
      <c r="AX707" s="66"/>
      <c r="AY707" s="66"/>
      <c r="AZ707" s="66"/>
      <c r="BA707" s="66"/>
      <c r="BB707" s="66"/>
      <c r="BC707" s="66"/>
      <c r="BD707" s="66"/>
      <c r="BE707" s="66"/>
      <c r="BF707" s="66"/>
      <c r="BG707" s="66"/>
    </row>
    <row r="708" spans="1:59" ht="15">
      <c r="A708"/>
      <c r="B708"/>
      <c r="C708"/>
      <c r="D708"/>
      <c r="E708"/>
      <c r="F708"/>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c r="AP708"/>
      <c r="AQ708"/>
      <c r="AR708" s="66"/>
      <c r="AS708" s="66"/>
      <c r="AT708" s="66"/>
      <c r="AU708" s="66"/>
      <c r="AV708" s="66"/>
      <c r="AW708" s="66"/>
      <c r="AX708" s="66"/>
      <c r="AY708" s="66"/>
      <c r="AZ708" s="66"/>
      <c r="BA708" s="66"/>
      <c r="BB708" s="66"/>
      <c r="BC708" s="66"/>
      <c r="BD708" s="66"/>
      <c r="BE708" s="66"/>
      <c r="BF708" s="66"/>
      <c r="BG708" s="66"/>
    </row>
    <row r="709" spans="1:59" ht="15">
      <c r="A709"/>
      <c r="B709"/>
      <c r="C709"/>
      <c r="D709"/>
      <c r="E709"/>
      <c r="F709"/>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c r="AP709"/>
      <c r="AQ709"/>
      <c r="AR709" s="66"/>
      <c r="AS709" s="66"/>
      <c r="AT709" s="66"/>
      <c r="AU709" s="66"/>
      <c r="AV709" s="66"/>
      <c r="AW709" s="66"/>
      <c r="AX709" s="66"/>
      <c r="AY709" s="66"/>
      <c r="AZ709" s="66"/>
      <c r="BA709" s="66"/>
      <c r="BB709" s="66"/>
      <c r="BC709" s="66"/>
      <c r="BD709" s="66"/>
      <c r="BE709" s="66"/>
      <c r="BF709" s="66"/>
      <c r="BG709" s="66"/>
    </row>
    <row r="710" spans="1:59" ht="15">
      <c r="A710"/>
      <c r="B710"/>
      <c r="C710"/>
      <c r="D710"/>
      <c r="E710"/>
      <c r="F710"/>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c r="AP710"/>
      <c r="AQ710"/>
      <c r="AR710" s="66"/>
      <c r="AS710" s="66"/>
      <c r="AT710" s="66"/>
      <c r="AU710" s="66"/>
      <c r="AV710" s="66"/>
      <c r="AW710" s="66"/>
      <c r="AX710" s="66"/>
      <c r="AY710" s="66"/>
      <c r="AZ710" s="66"/>
      <c r="BA710" s="66"/>
      <c r="BB710" s="66"/>
      <c r="BC710" s="66"/>
      <c r="BD710" s="66"/>
      <c r="BE710" s="66"/>
      <c r="BF710" s="66"/>
      <c r="BG710" s="66"/>
    </row>
    <row r="711" spans="1:59" ht="15">
      <c r="A711"/>
      <c r="B711"/>
      <c r="C711"/>
      <c r="D711"/>
      <c r="E711"/>
      <c r="F711"/>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c r="AP711"/>
      <c r="AQ711"/>
      <c r="AR711" s="66"/>
      <c r="AS711" s="66"/>
      <c r="AT711" s="66"/>
      <c r="AU711" s="66"/>
      <c r="AV711" s="66"/>
      <c r="AW711" s="66"/>
      <c r="AX711" s="66"/>
      <c r="AY711" s="66"/>
      <c r="AZ711" s="66"/>
      <c r="BA711" s="66"/>
      <c r="BB711" s="66"/>
      <c r="BC711" s="66"/>
      <c r="BD711" s="66"/>
      <c r="BE711" s="66"/>
      <c r="BF711" s="66"/>
      <c r="BG711" s="66"/>
    </row>
    <row r="712" spans="1:59" ht="15">
      <c r="A712"/>
      <c r="B712"/>
      <c r="C712"/>
      <c r="D712"/>
      <c r="E712"/>
      <c r="F712"/>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c r="AP712"/>
      <c r="AQ712"/>
      <c r="AR712" s="66"/>
      <c r="AS712" s="66"/>
      <c r="AT712" s="66"/>
      <c r="AU712" s="66"/>
      <c r="AV712" s="66"/>
      <c r="AW712" s="66"/>
      <c r="AX712" s="66"/>
      <c r="AY712" s="66"/>
      <c r="AZ712" s="66"/>
      <c r="BA712" s="66"/>
      <c r="BB712" s="66"/>
      <c r="BC712" s="66"/>
      <c r="BD712" s="66"/>
      <c r="BE712" s="66"/>
      <c r="BF712" s="66"/>
      <c r="BG712" s="66"/>
    </row>
    <row r="713" spans="1:59" ht="15">
      <c r="A713"/>
      <c r="B713"/>
      <c r="C713"/>
      <c r="D713"/>
      <c r="E713"/>
      <c r="F713"/>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c r="AP713"/>
      <c r="AQ713"/>
      <c r="AR713" s="66"/>
      <c r="AS713" s="66"/>
      <c r="AT713" s="66"/>
      <c r="AU713" s="66"/>
      <c r="AV713" s="66"/>
      <c r="AW713" s="66"/>
      <c r="AX713" s="66"/>
      <c r="AY713" s="66"/>
      <c r="AZ713" s="66"/>
      <c r="BA713" s="66"/>
      <c r="BB713" s="66"/>
      <c r="BC713" s="66"/>
      <c r="BD713" s="66"/>
      <c r="BE713" s="66"/>
      <c r="BF713" s="66"/>
      <c r="BG713" s="66"/>
    </row>
    <row r="714" spans="1:59" ht="15">
      <c r="A714"/>
      <c r="B714"/>
      <c r="C714"/>
      <c r="D714"/>
      <c r="E714"/>
      <c r="F714"/>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c r="AP714"/>
      <c r="AQ714"/>
      <c r="AR714" s="66"/>
      <c r="AS714" s="66"/>
      <c r="AT714" s="66"/>
      <c r="AU714" s="66"/>
      <c r="AV714" s="66"/>
      <c r="AW714" s="66"/>
      <c r="AX714" s="66"/>
      <c r="AY714" s="66"/>
      <c r="AZ714" s="66"/>
      <c r="BA714" s="66"/>
      <c r="BB714" s="66"/>
      <c r="BC714" s="66"/>
      <c r="BD714" s="66"/>
      <c r="BE714" s="66"/>
      <c r="BF714" s="66"/>
      <c r="BG714" s="66"/>
    </row>
    <row r="715" spans="1:59" ht="15">
      <c r="A715"/>
      <c r="B715"/>
      <c r="C715"/>
      <c r="D715"/>
      <c r="E715"/>
      <c r="F715"/>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c r="AP715"/>
      <c r="AQ715"/>
      <c r="AR715" s="66"/>
      <c r="AS715" s="66"/>
      <c r="AT715" s="66"/>
      <c r="AU715" s="66"/>
      <c r="AV715" s="66"/>
      <c r="AW715" s="66"/>
      <c r="AX715" s="66"/>
      <c r="AY715" s="66"/>
      <c r="AZ715" s="66"/>
      <c r="BA715" s="66"/>
      <c r="BB715" s="66"/>
      <c r="BC715" s="66"/>
      <c r="BD715" s="66"/>
      <c r="BE715" s="66"/>
      <c r="BF715" s="66"/>
      <c r="BG715" s="66"/>
    </row>
    <row r="716" spans="1:59" ht="15">
      <c r="A716"/>
      <c r="B716"/>
      <c r="C716"/>
      <c r="D716"/>
      <c r="E716"/>
      <c r="F716"/>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c r="AP716"/>
      <c r="AQ716"/>
      <c r="AR716" s="66"/>
      <c r="AS716" s="66"/>
      <c r="AT716" s="66"/>
      <c r="AU716" s="66"/>
      <c r="AV716" s="66"/>
      <c r="AW716" s="66"/>
      <c r="AX716" s="66"/>
      <c r="AY716" s="66"/>
      <c r="AZ716" s="66"/>
      <c r="BA716" s="66"/>
      <c r="BB716" s="66"/>
      <c r="BC716" s="66"/>
      <c r="BD716" s="66"/>
      <c r="BE716" s="66"/>
      <c r="BF716" s="66"/>
      <c r="BG716" s="66"/>
    </row>
    <row r="717" spans="1:59" ht="15">
      <c r="A717"/>
      <c r="B717"/>
      <c r="C717"/>
      <c r="D717"/>
      <c r="E717"/>
      <c r="F717"/>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c r="AP717"/>
      <c r="AQ717"/>
      <c r="AR717" s="66"/>
      <c r="AS717" s="66"/>
      <c r="AT717" s="66"/>
      <c r="AU717" s="66"/>
      <c r="AV717" s="66"/>
      <c r="AW717" s="66"/>
      <c r="AX717" s="66"/>
      <c r="AY717" s="66"/>
      <c r="AZ717" s="66"/>
      <c r="BA717" s="66"/>
      <c r="BB717" s="66"/>
      <c r="BC717" s="66"/>
      <c r="BD717" s="66"/>
      <c r="BE717" s="66"/>
      <c r="BF717" s="66"/>
      <c r="BG717" s="66"/>
    </row>
    <row r="718" spans="1:59" ht="15">
      <c r="A718"/>
      <c r="B718"/>
      <c r="C718"/>
      <c r="D718"/>
      <c r="E718"/>
      <c r="F718"/>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c r="AP718"/>
      <c r="AQ718"/>
      <c r="AR718" s="66"/>
      <c r="AS718" s="66"/>
      <c r="AT718" s="66"/>
      <c r="AU718" s="66"/>
      <c r="AV718" s="66"/>
      <c r="AW718" s="66"/>
      <c r="AX718" s="66"/>
      <c r="AY718" s="66"/>
      <c r="AZ718" s="66"/>
      <c r="BA718" s="66"/>
      <c r="BB718" s="66"/>
      <c r="BC718" s="66"/>
      <c r="BD718" s="66"/>
      <c r="BE718" s="66"/>
      <c r="BF718" s="66"/>
      <c r="BG718" s="66"/>
    </row>
    <row r="719" spans="1:59" ht="15">
      <c r="A719"/>
      <c r="B719"/>
      <c r="C719"/>
      <c r="D719"/>
      <c r="E719"/>
      <c r="F719"/>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c r="AP719"/>
      <c r="AQ719"/>
      <c r="AR719" s="66"/>
      <c r="AS719" s="66"/>
      <c r="AT719" s="66"/>
      <c r="AU719" s="66"/>
      <c r="AV719" s="66"/>
      <c r="AW719" s="66"/>
      <c r="AX719" s="66"/>
      <c r="AY719" s="66"/>
      <c r="AZ719" s="66"/>
      <c r="BA719" s="66"/>
      <c r="BB719" s="66"/>
      <c r="BC719" s="66"/>
      <c r="BD719" s="66"/>
      <c r="BE719" s="66"/>
      <c r="BF719" s="66"/>
      <c r="BG719" s="66"/>
    </row>
    <row r="720" spans="1:59" ht="15">
      <c r="A720"/>
      <c r="B720"/>
      <c r="C720"/>
      <c r="D720"/>
      <c r="E720"/>
      <c r="F720"/>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c r="AP720"/>
      <c r="AQ720"/>
      <c r="AR720" s="66"/>
      <c r="AS720" s="66"/>
      <c r="AT720" s="66"/>
      <c r="AU720" s="66"/>
      <c r="AV720" s="66"/>
      <c r="AW720" s="66"/>
      <c r="AX720" s="66"/>
      <c r="AY720" s="66"/>
      <c r="AZ720" s="66"/>
      <c r="BA720" s="66"/>
      <c r="BB720" s="66"/>
      <c r="BC720" s="66"/>
      <c r="BD720" s="66"/>
      <c r="BE720" s="66"/>
      <c r="BF720" s="66"/>
      <c r="BG720" s="66"/>
    </row>
    <row r="721" spans="1:59" ht="15">
      <c r="A721"/>
      <c r="B721"/>
      <c r="C721"/>
      <c r="D721"/>
      <c r="E721"/>
      <c r="F721"/>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c r="AP721"/>
      <c r="AQ721"/>
      <c r="AR721" s="66"/>
      <c r="AS721" s="66"/>
      <c r="AT721" s="66"/>
      <c r="AU721" s="66"/>
      <c r="AV721" s="66"/>
      <c r="AW721" s="66"/>
      <c r="AX721" s="66"/>
      <c r="AY721" s="66"/>
      <c r="AZ721" s="66"/>
      <c r="BA721" s="66"/>
      <c r="BB721" s="66"/>
      <c r="BC721" s="66"/>
      <c r="BD721" s="66"/>
      <c r="BE721" s="66"/>
      <c r="BF721" s="66"/>
      <c r="BG721" s="66"/>
    </row>
    <row r="722" spans="1:59" ht="15">
      <c r="A722"/>
      <c r="B722"/>
      <c r="C722"/>
      <c r="D722"/>
      <c r="E722"/>
      <c r="F722"/>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c r="AP722"/>
      <c r="AQ722"/>
      <c r="AR722" s="66"/>
      <c r="AS722" s="66"/>
      <c r="AT722" s="66"/>
      <c r="AU722" s="66"/>
      <c r="AV722" s="66"/>
      <c r="AW722" s="66"/>
      <c r="AX722" s="66"/>
      <c r="AY722" s="66"/>
      <c r="AZ722" s="66"/>
      <c r="BA722" s="66"/>
      <c r="BB722" s="66"/>
      <c r="BC722" s="66"/>
      <c r="BD722" s="66"/>
      <c r="BE722" s="66"/>
      <c r="BF722" s="66"/>
      <c r="BG722" s="66"/>
    </row>
    <row r="723" spans="1:59" ht="15">
      <c r="A723"/>
      <c r="B723"/>
      <c r="C723"/>
      <c r="D723"/>
      <c r="E723"/>
      <c r="F723"/>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s="66"/>
      <c r="AS723" s="66"/>
      <c r="AT723" s="66"/>
      <c r="AU723" s="66"/>
      <c r="AV723" s="66"/>
      <c r="AW723" s="66"/>
      <c r="AX723" s="66"/>
      <c r="AY723" s="66"/>
      <c r="AZ723" s="66"/>
      <c r="BA723" s="66"/>
      <c r="BB723" s="66"/>
      <c r="BC723" s="66"/>
      <c r="BD723" s="66"/>
      <c r="BE723" s="66"/>
      <c r="BF723" s="66"/>
      <c r="BG723" s="66"/>
    </row>
    <row r="724" spans="1:59" ht="15">
      <c r="A724"/>
      <c r="B724"/>
      <c r="C724"/>
      <c r="D724"/>
      <c r="E724"/>
      <c r="F724"/>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s="66"/>
      <c r="AS724" s="66"/>
      <c r="AT724" s="66"/>
      <c r="AU724" s="66"/>
      <c r="AV724" s="66"/>
      <c r="AW724" s="66"/>
      <c r="AX724" s="66"/>
      <c r="AY724" s="66"/>
      <c r="AZ724" s="66"/>
      <c r="BA724" s="66"/>
      <c r="BB724" s="66"/>
      <c r="BC724" s="66"/>
      <c r="BD724" s="66"/>
      <c r="BE724" s="66"/>
      <c r="BF724" s="66"/>
      <c r="BG724" s="66"/>
    </row>
    <row r="725" spans="1:59" ht="15">
      <c r="A725"/>
      <c r="B725"/>
      <c r="C725"/>
      <c r="D725"/>
      <c r="E725"/>
      <c r="F725"/>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c r="AP725"/>
      <c r="AQ725"/>
      <c r="AR725" s="66"/>
      <c r="AS725" s="66"/>
      <c r="AT725" s="66"/>
      <c r="AU725" s="66"/>
      <c r="AV725" s="66"/>
      <c r="AW725" s="66"/>
      <c r="AX725" s="66"/>
      <c r="AY725" s="66"/>
      <c r="AZ725" s="66"/>
      <c r="BA725" s="66"/>
      <c r="BB725" s="66"/>
      <c r="BC725" s="66"/>
      <c r="BD725" s="66"/>
      <c r="BE725" s="66"/>
      <c r="BF725" s="66"/>
      <c r="BG725" s="66"/>
    </row>
    <row r="726" spans="1:59" ht="15">
      <c r="A726"/>
      <c r="B726"/>
      <c r="C726"/>
      <c r="D726"/>
      <c r="E726"/>
      <c r="F726"/>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c r="AP726"/>
      <c r="AQ726"/>
      <c r="AR726" s="66"/>
      <c r="AS726" s="66"/>
      <c r="AT726" s="66"/>
      <c r="AU726" s="66"/>
      <c r="AV726" s="66"/>
      <c r="AW726" s="66"/>
      <c r="AX726" s="66"/>
      <c r="AY726" s="66"/>
      <c r="AZ726" s="66"/>
      <c r="BA726" s="66"/>
      <c r="BB726" s="66"/>
      <c r="BC726" s="66"/>
      <c r="BD726" s="66"/>
      <c r="BE726" s="66"/>
      <c r="BF726" s="66"/>
      <c r="BG726" s="66"/>
    </row>
    <row r="727" spans="1:59" ht="15">
      <c r="A727"/>
      <c r="B727"/>
      <c r="C727"/>
      <c r="D727"/>
      <c r="E727"/>
      <c r="F727"/>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c r="AP727"/>
      <c r="AQ727"/>
      <c r="AR727" s="66"/>
      <c r="AS727" s="66"/>
      <c r="AT727" s="66"/>
      <c r="AU727" s="66"/>
      <c r="AV727" s="66"/>
      <c r="AW727" s="66"/>
      <c r="AX727" s="66"/>
      <c r="AY727" s="66"/>
      <c r="AZ727" s="66"/>
      <c r="BA727" s="66"/>
      <c r="BB727" s="66"/>
      <c r="BC727" s="66"/>
      <c r="BD727" s="66"/>
      <c r="BE727" s="66"/>
      <c r="BF727" s="66"/>
      <c r="BG727" s="66"/>
    </row>
    <row r="728" spans="1:59" ht="15">
      <c r="A728"/>
      <c r="B728"/>
      <c r="C728"/>
      <c r="D728"/>
      <c r="E728"/>
      <c r="F728"/>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c r="AP728"/>
      <c r="AQ728"/>
      <c r="AR728" s="66"/>
      <c r="AS728" s="66"/>
      <c r="AT728" s="66"/>
      <c r="AU728" s="66"/>
      <c r="AV728" s="66"/>
      <c r="AW728" s="66"/>
      <c r="AX728" s="66"/>
      <c r="AY728" s="66"/>
      <c r="AZ728" s="66"/>
      <c r="BA728" s="66"/>
      <c r="BB728" s="66"/>
      <c r="BC728" s="66"/>
      <c r="BD728" s="66"/>
      <c r="BE728" s="66"/>
      <c r="BF728" s="66"/>
      <c r="BG728" s="66"/>
    </row>
    <row r="729" spans="1:59" ht="15">
      <c r="A729"/>
      <c r="B729"/>
      <c r="C729"/>
      <c r="D729"/>
      <c r="E729"/>
      <c r="F729"/>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c r="AP729"/>
      <c r="AQ729"/>
      <c r="AR729" s="66"/>
      <c r="AS729" s="66"/>
      <c r="AT729" s="66"/>
      <c r="AU729" s="66"/>
      <c r="AV729" s="66"/>
      <c r="AW729" s="66"/>
      <c r="AX729" s="66"/>
      <c r="AY729" s="66"/>
      <c r="AZ729" s="66"/>
      <c r="BA729" s="66"/>
      <c r="BB729" s="66"/>
      <c r="BC729" s="66"/>
      <c r="BD729" s="66"/>
      <c r="BE729" s="66"/>
      <c r="BF729" s="66"/>
      <c r="BG729" s="66"/>
    </row>
    <row r="730" spans="1:59" ht="15">
      <c r="A730"/>
      <c r="B730"/>
      <c r="C730"/>
      <c r="D730"/>
      <c r="E730"/>
      <c r="F730"/>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c r="AP730"/>
      <c r="AQ730"/>
      <c r="AR730" s="66"/>
      <c r="AS730" s="66"/>
      <c r="AT730" s="66"/>
      <c r="AU730" s="66"/>
      <c r="AV730" s="66"/>
      <c r="AW730" s="66"/>
      <c r="AX730" s="66"/>
      <c r="AY730" s="66"/>
      <c r="AZ730" s="66"/>
      <c r="BA730" s="66"/>
      <c r="BB730" s="66"/>
      <c r="BC730" s="66"/>
      <c r="BD730" s="66"/>
      <c r="BE730" s="66"/>
      <c r="BF730" s="66"/>
      <c r="BG730" s="66"/>
    </row>
    <row r="731" spans="1:59" ht="15">
      <c r="A731"/>
      <c r="B731"/>
      <c r="C731"/>
      <c r="D731"/>
      <c r="E731"/>
      <c r="F731"/>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c r="AP731"/>
      <c r="AQ731"/>
      <c r="AR731" s="66"/>
      <c r="AS731" s="66"/>
      <c r="AT731" s="66"/>
      <c r="AU731" s="66"/>
      <c r="AV731" s="66"/>
      <c r="AW731" s="66"/>
      <c r="AX731" s="66"/>
      <c r="AY731" s="66"/>
      <c r="AZ731" s="66"/>
      <c r="BA731" s="66"/>
      <c r="BB731" s="66"/>
      <c r="BC731" s="66"/>
      <c r="BD731" s="66"/>
      <c r="BE731" s="66"/>
      <c r="BF731" s="66"/>
      <c r="BG731" s="66"/>
    </row>
    <row r="732" spans="1:59" ht="15">
      <c r="A732"/>
      <c r="B732"/>
      <c r="C732"/>
      <c r="D732"/>
      <c r="E732"/>
      <c r="F732"/>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c r="AP732"/>
      <c r="AQ732"/>
      <c r="AR732" s="66"/>
      <c r="AS732" s="66"/>
      <c r="AT732" s="66"/>
      <c r="AU732" s="66"/>
      <c r="AV732" s="66"/>
      <c r="AW732" s="66"/>
      <c r="AX732" s="66"/>
      <c r="AY732" s="66"/>
      <c r="AZ732" s="66"/>
      <c r="BA732" s="66"/>
      <c r="BB732" s="66"/>
      <c r="BC732" s="66"/>
      <c r="BD732" s="66"/>
      <c r="BE732" s="66"/>
      <c r="BF732" s="66"/>
      <c r="BG732" s="66"/>
    </row>
    <row r="733" spans="1:59" ht="15">
      <c r="A733"/>
      <c r="B733"/>
      <c r="C733"/>
      <c r="D733"/>
      <c r="E733"/>
      <c r="F733"/>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c r="AP733"/>
      <c r="AQ733"/>
      <c r="AR733" s="66"/>
      <c r="AS733" s="66"/>
      <c r="AT733" s="66"/>
      <c r="AU733" s="66"/>
      <c r="AV733" s="66"/>
      <c r="AW733" s="66"/>
      <c r="AX733" s="66"/>
      <c r="AY733" s="66"/>
      <c r="AZ733" s="66"/>
      <c r="BA733" s="66"/>
      <c r="BB733" s="66"/>
      <c r="BC733" s="66"/>
      <c r="BD733" s="66"/>
      <c r="BE733" s="66"/>
      <c r="BF733" s="66"/>
      <c r="BG733" s="66"/>
    </row>
    <row r="734" spans="1:59" ht="15">
      <c r="A734"/>
      <c r="B734"/>
      <c r="C734"/>
      <c r="D734"/>
      <c r="E734"/>
      <c r="F734"/>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c r="AP734"/>
      <c r="AQ734"/>
      <c r="AR734" s="66"/>
      <c r="AS734" s="66"/>
      <c r="AT734" s="66"/>
      <c r="AU734" s="66"/>
      <c r="AV734" s="66"/>
      <c r="AW734" s="66"/>
      <c r="AX734" s="66"/>
      <c r="AY734" s="66"/>
      <c r="AZ734" s="66"/>
      <c r="BA734" s="66"/>
      <c r="BB734" s="66"/>
      <c r="BC734" s="66"/>
      <c r="BD734" s="66"/>
      <c r="BE734" s="66"/>
      <c r="BF734" s="66"/>
      <c r="BG734" s="66"/>
    </row>
    <row r="735" spans="1:59" ht="15">
      <c r="A735"/>
      <c r="B735"/>
      <c r="C735"/>
      <c r="D735"/>
      <c r="E735"/>
      <c r="F735"/>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c r="AP735"/>
      <c r="AQ735"/>
      <c r="AR735" s="66"/>
      <c r="AS735" s="66"/>
      <c r="AT735" s="66"/>
      <c r="AU735" s="66"/>
      <c r="AV735" s="66"/>
      <c r="AW735" s="66"/>
      <c r="AX735" s="66"/>
      <c r="AY735" s="66"/>
      <c r="AZ735" s="66"/>
      <c r="BA735" s="66"/>
      <c r="BB735" s="66"/>
      <c r="BC735" s="66"/>
      <c r="BD735" s="66"/>
      <c r="BE735" s="66"/>
      <c r="BF735" s="66"/>
      <c r="BG735" s="66"/>
    </row>
    <row r="736" spans="1:59" ht="15">
      <c r="A736"/>
      <c r="B736"/>
      <c r="C736"/>
      <c r="D736"/>
      <c r="E736"/>
      <c r="F736"/>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c r="AP736"/>
      <c r="AQ736"/>
      <c r="AR736" s="66"/>
      <c r="AS736" s="66"/>
      <c r="AT736" s="66"/>
      <c r="AU736" s="66"/>
      <c r="AV736" s="66"/>
      <c r="AW736" s="66"/>
      <c r="AX736" s="66"/>
      <c r="AY736" s="66"/>
      <c r="AZ736" s="66"/>
      <c r="BA736" s="66"/>
      <c r="BB736" s="66"/>
      <c r="BC736" s="66"/>
      <c r="BD736" s="66"/>
      <c r="BE736" s="66"/>
      <c r="BF736" s="66"/>
      <c r="BG736" s="66"/>
    </row>
    <row r="737" spans="1:59" ht="15">
      <c r="A737"/>
      <c r="B737"/>
      <c r="C737"/>
      <c r="D737"/>
      <c r="E737"/>
      <c r="F737"/>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c r="AP737"/>
      <c r="AQ737"/>
      <c r="AR737" s="66"/>
      <c r="AS737" s="66"/>
      <c r="AT737" s="66"/>
      <c r="AU737" s="66"/>
      <c r="AV737" s="66"/>
      <c r="AW737" s="66"/>
      <c r="AX737" s="66"/>
      <c r="AY737" s="66"/>
      <c r="AZ737" s="66"/>
      <c r="BA737" s="66"/>
      <c r="BB737" s="66"/>
      <c r="BC737" s="66"/>
      <c r="BD737" s="66"/>
      <c r="BE737" s="66"/>
      <c r="BF737" s="66"/>
      <c r="BG737" s="66"/>
    </row>
    <row r="738" spans="1:59" ht="15">
      <c r="A738"/>
      <c r="B738"/>
      <c r="C738"/>
      <c r="D738"/>
      <c r="E738"/>
      <c r="F738"/>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c r="AP738"/>
      <c r="AQ738"/>
      <c r="AR738" s="66"/>
      <c r="AS738" s="66"/>
      <c r="AT738" s="66"/>
      <c r="AU738" s="66"/>
      <c r="AV738" s="66"/>
      <c r="AW738" s="66"/>
      <c r="AX738" s="66"/>
      <c r="AY738" s="66"/>
      <c r="AZ738" s="66"/>
      <c r="BA738" s="66"/>
      <c r="BB738" s="66"/>
      <c r="BC738" s="66"/>
      <c r="BD738" s="66"/>
      <c r="BE738" s="66"/>
      <c r="BF738" s="66"/>
      <c r="BG738" s="66"/>
    </row>
    <row r="739" spans="1:59" ht="15">
      <c r="A739"/>
      <c r="B739"/>
      <c r="C739"/>
      <c r="D739"/>
      <c r="E739"/>
      <c r="F739"/>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c r="AP739"/>
      <c r="AQ739"/>
      <c r="AR739" s="66"/>
      <c r="AS739" s="66"/>
      <c r="AT739" s="66"/>
      <c r="AU739" s="66"/>
      <c r="AV739" s="66"/>
      <c r="AW739" s="66"/>
      <c r="AX739" s="66"/>
      <c r="AY739" s="66"/>
      <c r="AZ739" s="66"/>
      <c r="BA739" s="66"/>
      <c r="BB739" s="66"/>
      <c r="BC739" s="66"/>
      <c r="BD739" s="66"/>
      <c r="BE739" s="66"/>
      <c r="BF739" s="66"/>
      <c r="BG739" s="66"/>
    </row>
    <row r="740" spans="1:59" ht="15">
      <c r="A740"/>
      <c r="B740"/>
      <c r="C740"/>
      <c r="D740"/>
      <c r="E740"/>
      <c r="F740"/>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s="66"/>
      <c r="AS740" s="66"/>
      <c r="AT740" s="66"/>
      <c r="AU740" s="66"/>
      <c r="AV740" s="66"/>
      <c r="AW740" s="66"/>
      <c r="AX740" s="66"/>
      <c r="AY740" s="66"/>
      <c r="AZ740" s="66"/>
      <c r="BA740" s="66"/>
      <c r="BB740" s="66"/>
      <c r="BC740" s="66"/>
      <c r="BD740" s="66"/>
      <c r="BE740" s="66"/>
      <c r="BF740" s="66"/>
      <c r="BG740" s="66"/>
    </row>
    <row r="741" spans="1:59" ht="15">
      <c r="A741"/>
      <c r="B741"/>
      <c r="C741"/>
      <c r="D741"/>
      <c r="E741"/>
      <c r="F741"/>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s="66"/>
      <c r="AS741" s="66"/>
      <c r="AT741" s="66"/>
      <c r="AU741" s="66"/>
      <c r="AV741" s="66"/>
      <c r="AW741" s="66"/>
      <c r="AX741" s="66"/>
      <c r="AY741" s="66"/>
      <c r="AZ741" s="66"/>
      <c r="BA741" s="66"/>
      <c r="BB741" s="66"/>
      <c r="BC741" s="66"/>
      <c r="BD741" s="66"/>
      <c r="BE741" s="66"/>
      <c r="BF741" s="66"/>
      <c r="BG741" s="66"/>
    </row>
    <row r="742" spans="1:59" ht="15">
      <c r="A742"/>
      <c r="B742"/>
      <c r="C742"/>
      <c r="D742"/>
      <c r="E742"/>
      <c r="F742"/>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s="66"/>
      <c r="AS742" s="66"/>
      <c r="AT742" s="66"/>
      <c r="AU742" s="66"/>
      <c r="AV742" s="66"/>
      <c r="AW742" s="66"/>
      <c r="AX742" s="66"/>
      <c r="AY742" s="66"/>
      <c r="AZ742" s="66"/>
      <c r="BA742" s="66"/>
      <c r="BB742" s="66"/>
      <c r="BC742" s="66"/>
      <c r="BD742" s="66"/>
      <c r="BE742" s="66"/>
      <c r="BF742" s="66"/>
      <c r="BG742" s="66"/>
    </row>
    <row r="743" spans="1:59" ht="15">
      <c r="A743"/>
      <c r="B743"/>
      <c r="C743"/>
      <c r="D743"/>
      <c r="E743"/>
      <c r="F743"/>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s="66"/>
      <c r="AS743" s="66"/>
      <c r="AT743" s="66"/>
      <c r="AU743" s="66"/>
      <c r="AV743" s="66"/>
      <c r="AW743" s="66"/>
      <c r="AX743" s="66"/>
      <c r="AY743" s="66"/>
      <c r="AZ743" s="66"/>
      <c r="BA743" s="66"/>
      <c r="BB743" s="66"/>
      <c r="BC743" s="66"/>
      <c r="BD743" s="66"/>
      <c r="BE743" s="66"/>
      <c r="BF743" s="66"/>
      <c r="BG743" s="66"/>
    </row>
    <row r="744" spans="1:59" ht="15">
      <c r="A744"/>
      <c r="B744"/>
      <c r="C744"/>
      <c r="D744"/>
      <c r="E744"/>
      <c r="F744"/>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c r="AP744"/>
      <c r="AQ744"/>
      <c r="AR744" s="66"/>
      <c r="AS744" s="66"/>
      <c r="AT744" s="66"/>
      <c r="AU744" s="66"/>
      <c r="AV744" s="66"/>
      <c r="AW744" s="66"/>
      <c r="AX744" s="66"/>
      <c r="AY744" s="66"/>
      <c r="AZ744" s="66"/>
      <c r="BA744" s="66"/>
      <c r="BB744" s="66"/>
      <c r="BC744" s="66"/>
      <c r="BD744" s="66"/>
      <c r="BE744" s="66"/>
      <c r="BF744" s="66"/>
      <c r="BG744" s="66"/>
    </row>
    <row r="745" spans="1:59" ht="15">
      <c r="A745"/>
      <c r="B745"/>
      <c r="C745"/>
      <c r="D745"/>
      <c r="E745"/>
      <c r="F745"/>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s="66"/>
      <c r="AS745" s="66"/>
      <c r="AT745" s="66"/>
      <c r="AU745" s="66"/>
      <c r="AV745" s="66"/>
      <c r="AW745" s="66"/>
      <c r="AX745" s="66"/>
      <c r="AY745" s="66"/>
      <c r="AZ745" s="66"/>
      <c r="BA745" s="66"/>
      <c r="BB745" s="66"/>
      <c r="BC745" s="66"/>
      <c r="BD745" s="66"/>
      <c r="BE745" s="66"/>
      <c r="BF745" s="66"/>
      <c r="BG745" s="66"/>
    </row>
    <row r="746" spans="1:59" ht="15">
      <c r="A746"/>
      <c r="B746"/>
      <c r="C746"/>
      <c r="D746"/>
      <c r="E746"/>
      <c r="F746"/>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s="66"/>
      <c r="AS746" s="66"/>
      <c r="AT746" s="66"/>
      <c r="AU746" s="66"/>
      <c r="AV746" s="66"/>
      <c r="AW746" s="66"/>
      <c r="AX746" s="66"/>
      <c r="AY746" s="66"/>
      <c r="AZ746" s="66"/>
      <c r="BA746" s="66"/>
      <c r="BB746" s="66"/>
      <c r="BC746" s="66"/>
      <c r="BD746" s="66"/>
      <c r="BE746" s="66"/>
      <c r="BF746" s="66"/>
      <c r="BG746" s="66"/>
    </row>
    <row r="747" spans="1:59" ht="15">
      <c r="A747"/>
      <c r="B747"/>
      <c r="C747"/>
      <c r="D747"/>
      <c r="E747"/>
      <c r="F747"/>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s="66"/>
      <c r="AS747" s="66"/>
      <c r="AT747" s="66"/>
      <c r="AU747" s="66"/>
      <c r="AV747" s="66"/>
      <c r="AW747" s="66"/>
      <c r="AX747" s="66"/>
      <c r="AY747" s="66"/>
      <c r="AZ747" s="66"/>
      <c r="BA747" s="66"/>
      <c r="BB747" s="66"/>
      <c r="BC747" s="66"/>
      <c r="BD747" s="66"/>
      <c r="BE747" s="66"/>
      <c r="BF747" s="66"/>
      <c r="BG747" s="66"/>
    </row>
    <row r="748" spans="1:59" ht="15">
      <c r="A748"/>
      <c r="B748"/>
      <c r="C748"/>
      <c r="D748"/>
      <c r="E748"/>
      <c r="F748"/>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s="66"/>
      <c r="AS748" s="66"/>
      <c r="AT748" s="66"/>
      <c r="AU748" s="66"/>
      <c r="AV748" s="66"/>
      <c r="AW748" s="66"/>
      <c r="AX748" s="66"/>
      <c r="AY748" s="66"/>
      <c r="AZ748" s="66"/>
      <c r="BA748" s="66"/>
      <c r="BB748" s="66"/>
      <c r="BC748" s="66"/>
      <c r="BD748" s="66"/>
      <c r="BE748" s="66"/>
      <c r="BF748" s="66"/>
      <c r="BG748" s="66"/>
    </row>
    <row r="749" spans="1:59" ht="15">
      <c r="A749"/>
      <c r="B749"/>
      <c r="C749"/>
      <c r="D749"/>
      <c r="E749"/>
      <c r="F749"/>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c r="AP749"/>
      <c r="AQ749"/>
      <c r="AR749" s="66"/>
      <c r="AS749" s="66"/>
      <c r="AT749" s="66"/>
      <c r="AU749" s="66"/>
      <c r="AV749" s="66"/>
      <c r="AW749" s="66"/>
      <c r="AX749" s="66"/>
      <c r="AY749" s="66"/>
      <c r="AZ749" s="66"/>
      <c r="BA749" s="66"/>
      <c r="BB749" s="66"/>
      <c r="BC749" s="66"/>
      <c r="BD749" s="66"/>
      <c r="BE749" s="66"/>
      <c r="BF749" s="66"/>
      <c r="BG749" s="66"/>
    </row>
    <row r="750" spans="1:59" ht="15">
      <c r="A750"/>
      <c r="B750"/>
      <c r="C750"/>
      <c r="D750"/>
      <c r="E750"/>
      <c r="F750"/>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s="66"/>
      <c r="AS750" s="66"/>
      <c r="AT750" s="66"/>
      <c r="AU750" s="66"/>
      <c r="AV750" s="66"/>
      <c r="AW750" s="66"/>
      <c r="AX750" s="66"/>
      <c r="AY750" s="66"/>
      <c r="AZ750" s="66"/>
      <c r="BA750" s="66"/>
      <c r="BB750" s="66"/>
      <c r="BC750" s="66"/>
      <c r="BD750" s="66"/>
      <c r="BE750" s="66"/>
      <c r="BF750" s="66"/>
      <c r="BG750" s="66"/>
    </row>
    <row r="751" spans="1:59" ht="15">
      <c r="A751"/>
      <c r="B751"/>
      <c r="C751"/>
      <c r="D751"/>
      <c r="E751"/>
      <c r="F751"/>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s="66"/>
      <c r="AS751" s="66"/>
      <c r="AT751" s="66"/>
      <c r="AU751" s="66"/>
      <c r="AV751" s="66"/>
      <c r="AW751" s="66"/>
      <c r="AX751" s="66"/>
      <c r="AY751" s="66"/>
      <c r="AZ751" s="66"/>
      <c r="BA751" s="66"/>
      <c r="BB751" s="66"/>
      <c r="BC751" s="66"/>
      <c r="BD751" s="66"/>
      <c r="BE751" s="66"/>
      <c r="BF751" s="66"/>
      <c r="BG751" s="66"/>
    </row>
    <row r="752" spans="1:59" ht="15">
      <c r="A752"/>
      <c r="B752"/>
      <c r="C752"/>
      <c r="D752"/>
      <c r="E752"/>
      <c r="F752"/>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s="66"/>
      <c r="AS752" s="66"/>
      <c r="AT752" s="66"/>
      <c r="AU752" s="66"/>
      <c r="AV752" s="66"/>
      <c r="AW752" s="66"/>
      <c r="AX752" s="66"/>
      <c r="AY752" s="66"/>
      <c r="AZ752" s="66"/>
      <c r="BA752" s="66"/>
      <c r="BB752" s="66"/>
      <c r="BC752" s="66"/>
      <c r="BD752" s="66"/>
      <c r="BE752" s="66"/>
      <c r="BF752" s="66"/>
      <c r="BG752" s="66"/>
    </row>
    <row r="753" spans="1:59" ht="15">
      <c r="A753"/>
      <c r="B753"/>
      <c r="C753"/>
      <c r="D753"/>
      <c r="E753"/>
      <c r="F753"/>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c r="AP753"/>
      <c r="AQ753"/>
      <c r="AR753" s="66"/>
      <c r="AS753" s="66"/>
      <c r="AT753" s="66"/>
      <c r="AU753" s="66"/>
      <c r="AV753" s="66"/>
      <c r="AW753" s="66"/>
      <c r="AX753" s="66"/>
      <c r="AY753" s="66"/>
      <c r="AZ753" s="66"/>
      <c r="BA753" s="66"/>
      <c r="BB753" s="66"/>
      <c r="BC753" s="66"/>
      <c r="BD753" s="66"/>
      <c r="BE753" s="66"/>
      <c r="BF753" s="66"/>
      <c r="BG753" s="66"/>
    </row>
    <row r="754" spans="1:59" ht="15">
      <c r="A754"/>
      <c r="B754"/>
      <c r="C754"/>
      <c r="D754"/>
      <c r="E754"/>
      <c r="F754"/>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c r="AP754"/>
      <c r="AQ754"/>
      <c r="AR754" s="66"/>
      <c r="AS754" s="66"/>
      <c r="AT754" s="66"/>
      <c r="AU754" s="66"/>
      <c r="AV754" s="66"/>
      <c r="AW754" s="66"/>
      <c r="AX754" s="66"/>
      <c r="AY754" s="66"/>
      <c r="AZ754" s="66"/>
      <c r="BA754" s="66"/>
      <c r="BB754" s="66"/>
      <c r="BC754" s="66"/>
      <c r="BD754" s="66"/>
      <c r="BE754" s="66"/>
      <c r="BF754" s="66"/>
      <c r="BG754" s="66"/>
    </row>
    <row r="755" spans="1:59" ht="15">
      <c r="A755"/>
      <c r="B755"/>
      <c r="C755"/>
      <c r="D755"/>
      <c r="E755"/>
      <c r="F755"/>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c r="AP755"/>
      <c r="AQ755"/>
      <c r="AR755" s="66"/>
      <c r="AS755" s="66"/>
      <c r="AT755" s="66"/>
      <c r="AU755" s="66"/>
      <c r="AV755" s="66"/>
      <c r="AW755" s="66"/>
      <c r="AX755" s="66"/>
      <c r="AY755" s="66"/>
      <c r="AZ755" s="66"/>
      <c r="BA755" s="66"/>
      <c r="BB755" s="66"/>
      <c r="BC755" s="66"/>
      <c r="BD755" s="66"/>
      <c r="BE755" s="66"/>
      <c r="BF755" s="66"/>
      <c r="BG755" s="66"/>
    </row>
    <row r="756" spans="1:59" ht="15">
      <c r="A756"/>
      <c r="B756"/>
      <c r="C756"/>
      <c r="D756"/>
      <c r="E756"/>
      <c r="F756"/>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c r="AP756"/>
      <c r="AQ756"/>
      <c r="AR756" s="66"/>
      <c r="AS756" s="66"/>
      <c r="AT756" s="66"/>
      <c r="AU756" s="66"/>
      <c r="AV756" s="66"/>
      <c r="AW756" s="66"/>
      <c r="AX756" s="66"/>
      <c r="AY756" s="66"/>
      <c r="AZ756" s="66"/>
      <c r="BA756" s="66"/>
      <c r="BB756" s="66"/>
      <c r="BC756" s="66"/>
      <c r="BD756" s="66"/>
      <c r="BE756" s="66"/>
      <c r="BF756" s="66"/>
      <c r="BG756" s="66"/>
    </row>
    <row r="757" spans="1:59" ht="15">
      <c r="A757"/>
      <c r="B757"/>
      <c r="C757"/>
      <c r="D757"/>
      <c r="E757"/>
      <c r="F757"/>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c r="AP757"/>
      <c r="AQ757"/>
      <c r="AR757" s="66"/>
      <c r="AS757" s="66"/>
      <c r="AT757" s="66"/>
      <c r="AU757" s="66"/>
      <c r="AV757" s="66"/>
      <c r="AW757" s="66"/>
      <c r="AX757" s="66"/>
      <c r="AY757" s="66"/>
      <c r="AZ757" s="66"/>
      <c r="BA757" s="66"/>
      <c r="BB757" s="66"/>
      <c r="BC757" s="66"/>
      <c r="BD757" s="66"/>
      <c r="BE757" s="66"/>
      <c r="BF757" s="66"/>
      <c r="BG757" s="66"/>
    </row>
    <row r="758" spans="1:59" ht="15">
      <c r="A758"/>
      <c r="B758"/>
      <c r="C758"/>
      <c r="D758"/>
      <c r="E758"/>
      <c r="F758"/>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s="66"/>
      <c r="AS758" s="66"/>
      <c r="AT758" s="66"/>
      <c r="AU758" s="66"/>
      <c r="AV758" s="66"/>
      <c r="AW758" s="66"/>
      <c r="AX758" s="66"/>
      <c r="AY758" s="66"/>
      <c r="AZ758" s="66"/>
      <c r="BA758" s="66"/>
      <c r="BB758" s="66"/>
      <c r="BC758" s="66"/>
      <c r="BD758" s="66"/>
      <c r="BE758" s="66"/>
      <c r="BF758" s="66"/>
      <c r="BG758" s="66"/>
    </row>
    <row r="759" spans="1:59" ht="15">
      <c r="A759"/>
      <c r="B759"/>
      <c r="C759"/>
      <c r="D759"/>
      <c r="E759"/>
      <c r="F759"/>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s="66"/>
      <c r="AS759" s="66"/>
      <c r="AT759" s="66"/>
      <c r="AU759" s="66"/>
      <c r="AV759" s="66"/>
      <c r="AW759" s="66"/>
      <c r="AX759" s="66"/>
      <c r="AY759" s="66"/>
      <c r="AZ759" s="66"/>
      <c r="BA759" s="66"/>
      <c r="BB759" s="66"/>
      <c r="BC759" s="66"/>
      <c r="BD759" s="66"/>
      <c r="BE759" s="66"/>
      <c r="BF759" s="66"/>
      <c r="BG759" s="66"/>
    </row>
    <row r="760" spans="1:59" ht="15">
      <c r="A760"/>
      <c r="B760"/>
      <c r="C760"/>
      <c r="D760"/>
      <c r="E760"/>
      <c r="F760"/>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c r="AP760"/>
      <c r="AQ760"/>
      <c r="AR760" s="66"/>
      <c r="AS760" s="66"/>
      <c r="AT760" s="66"/>
      <c r="AU760" s="66"/>
      <c r="AV760" s="66"/>
      <c r="AW760" s="66"/>
      <c r="AX760" s="66"/>
      <c r="AY760" s="66"/>
      <c r="AZ760" s="66"/>
      <c r="BA760" s="66"/>
      <c r="BB760" s="66"/>
      <c r="BC760" s="66"/>
      <c r="BD760" s="66"/>
      <c r="BE760" s="66"/>
      <c r="BF760" s="66"/>
      <c r="BG760" s="66"/>
    </row>
    <row r="761" spans="1:59" ht="15">
      <c r="A761"/>
      <c r="B761"/>
      <c r="C761"/>
      <c r="D761"/>
      <c r="E761"/>
      <c r="F761"/>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c r="AP761"/>
      <c r="AQ761"/>
      <c r="AR761" s="66"/>
      <c r="AS761" s="66"/>
      <c r="AT761" s="66"/>
      <c r="AU761" s="66"/>
      <c r="AV761" s="66"/>
      <c r="AW761" s="66"/>
      <c r="AX761" s="66"/>
      <c r="AY761" s="66"/>
      <c r="AZ761" s="66"/>
      <c r="BA761" s="66"/>
      <c r="BB761" s="66"/>
      <c r="BC761" s="66"/>
      <c r="BD761" s="66"/>
      <c r="BE761" s="66"/>
      <c r="BF761" s="66"/>
      <c r="BG761" s="66"/>
    </row>
    <row r="762" spans="1:59" ht="15">
      <c r="A762"/>
      <c r="B762"/>
      <c r="C762"/>
      <c r="D762"/>
      <c r="E762"/>
      <c r="F762"/>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c r="AP762"/>
      <c r="AQ762"/>
      <c r="AR762" s="66"/>
      <c r="AS762" s="66"/>
      <c r="AT762" s="66"/>
      <c r="AU762" s="66"/>
      <c r="AV762" s="66"/>
      <c r="AW762" s="66"/>
      <c r="AX762" s="66"/>
      <c r="AY762" s="66"/>
      <c r="AZ762" s="66"/>
      <c r="BA762" s="66"/>
      <c r="BB762" s="66"/>
      <c r="BC762" s="66"/>
      <c r="BD762" s="66"/>
      <c r="BE762" s="66"/>
      <c r="BF762" s="66"/>
      <c r="BG762" s="66"/>
    </row>
    <row r="763" spans="1:59" ht="15">
      <c r="A763"/>
      <c r="B763"/>
      <c r="C763"/>
      <c r="D763"/>
      <c r="E763"/>
      <c r="F763"/>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c r="AP763"/>
      <c r="AQ763"/>
      <c r="AR763" s="66"/>
      <c r="AS763" s="66"/>
      <c r="AT763" s="66"/>
      <c r="AU763" s="66"/>
      <c r="AV763" s="66"/>
      <c r="AW763" s="66"/>
      <c r="AX763" s="66"/>
      <c r="AY763" s="66"/>
      <c r="AZ763" s="66"/>
      <c r="BA763" s="66"/>
      <c r="BB763" s="66"/>
      <c r="BC763" s="66"/>
      <c r="BD763" s="66"/>
      <c r="BE763" s="66"/>
      <c r="BF763" s="66"/>
      <c r="BG763" s="66"/>
    </row>
    <row r="764" spans="1:59" ht="15">
      <c r="A764"/>
      <c r="B764"/>
      <c r="C764"/>
      <c r="D764"/>
      <c r="E764"/>
      <c r="F764"/>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c r="AP764"/>
      <c r="AQ764"/>
      <c r="AR764" s="66"/>
      <c r="AS764" s="66"/>
      <c r="AT764" s="66"/>
      <c r="AU764" s="66"/>
      <c r="AV764" s="66"/>
      <c r="AW764" s="66"/>
      <c r="AX764" s="66"/>
      <c r="AY764" s="66"/>
      <c r="AZ764" s="66"/>
      <c r="BA764" s="66"/>
      <c r="BB764" s="66"/>
      <c r="BC764" s="66"/>
      <c r="BD764" s="66"/>
      <c r="BE764" s="66"/>
      <c r="BF764" s="66"/>
      <c r="BG764" s="66"/>
    </row>
    <row r="765" spans="1:59" ht="15">
      <c r="A765"/>
      <c r="B765"/>
      <c r="C765"/>
      <c r="D765"/>
      <c r="E765"/>
      <c r="F765"/>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s="66"/>
      <c r="AS765" s="66"/>
      <c r="AT765" s="66"/>
      <c r="AU765" s="66"/>
      <c r="AV765" s="66"/>
      <c r="AW765" s="66"/>
      <c r="AX765" s="66"/>
      <c r="AY765" s="66"/>
      <c r="AZ765" s="66"/>
      <c r="BA765" s="66"/>
      <c r="BB765" s="66"/>
      <c r="BC765" s="66"/>
      <c r="BD765" s="66"/>
      <c r="BE765" s="66"/>
      <c r="BF765" s="66"/>
      <c r="BG765" s="66"/>
    </row>
    <row r="766" spans="1:59" ht="15">
      <c r="A766"/>
      <c r="B766"/>
      <c r="C766"/>
      <c r="D766"/>
      <c r="E766"/>
      <c r="F766"/>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s="66"/>
      <c r="AS766" s="66"/>
      <c r="AT766" s="66"/>
      <c r="AU766" s="66"/>
      <c r="AV766" s="66"/>
      <c r="AW766" s="66"/>
      <c r="AX766" s="66"/>
      <c r="AY766" s="66"/>
      <c r="AZ766" s="66"/>
      <c r="BA766" s="66"/>
      <c r="BB766" s="66"/>
      <c r="BC766" s="66"/>
      <c r="BD766" s="66"/>
      <c r="BE766" s="66"/>
      <c r="BF766" s="66"/>
      <c r="BG766" s="66"/>
    </row>
    <row r="767" spans="1:59" ht="15">
      <c r="A767"/>
      <c r="B767"/>
      <c r="C767"/>
      <c r="D767"/>
      <c r="E767"/>
      <c r="F767"/>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s="66"/>
      <c r="AS767" s="66"/>
      <c r="AT767" s="66"/>
      <c r="AU767" s="66"/>
      <c r="AV767" s="66"/>
      <c r="AW767" s="66"/>
      <c r="AX767" s="66"/>
      <c r="AY767" s="66"/>
      <c r="AZ767" s="66"/>
      <c r="BA767" s="66"/>
      <c r="BB767" s="66"/>
      <c r="BC767" s="66"/>
      <c r="BD767" s="66"/>
      <c r="BE767" s="66"/>
      <c r="BF767" s="66"/>
      <c r="BG767" s="66"/>
    </row>
    <row r="768" spans="1:59" ht="15">
      <c r="A768"/>
      <c r="B768"/>
      <c r="C768"/>
      <c r="D768"/>
      <c r="E768"/>
      <c r="F768"/>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s="66"/>
      <c r="AS768" s="66"/>
      <c r="AT768" s="66"/>
      <c r="AU768" s="66"/>
      <c r="AV768" s="66"/>
      <c r="AW768" s="66"/>
      <c r="AX768" s="66"/>
      <c r="AY768" s="66"/>
      <c r="AZ768" s="66"/>
      <c r="BA768" s="66"/>
      <c r="BB768" s="66"/>
      <c r="BC768" s="66"/>
      <c r="BD768" s="66"/>
      <c r="BE768" s="66"/>
      <c r="BF768" s="66"/>
      <c r="BG768" s="66"/>
    </row>
    <row r="769" spans="1:59" ht="15">
      <c r="A769"/>
      <c r="B769"/>
      <c r="C769"/>
      <c r="D769"/>
      <c r="E769"/>
      <c r="F769"/>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s="66"/>
      <c r="AS769" s="66"/>
      <c r="AT769" s="66"/>
      <c r="AU769" s="66"/>
      <c r="AV769" s="66"/>
      <c r="AW769" s="66"/>
      <c r="AX769" s="66"/>
      <c r="AY769" s="66"/>
      <c r="AZ769" s="66"/>
      <c r="BA769" s="66"/>
      <c r="BB769" s="66"/>
      <c r="BC769" s="66"/>
      <c r="BD769" s="66"/>
      <c r="BE769" s="66"/>
      <c r="BF769" s="66"/>
      <c r="BG769" s="66"/>
    </row>
    <row r="770" spans="1:59" ht="15">
      <c r="A770"/>
      <c r="B770"/>
      <c r="C770"/>
      <c r="D770"/>
      <c r="E770"/>
      <c r="F770"/>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c r="AP770"/>
      <c r="AQ770"/>
      <c r="AR770" s="66"/>
      <c r="AS770" s="66"/>
      <c r="AT770" s="66"/>
      <c r="AU770" s="66"/>
      <c r="AV770" s="66"/>
      <c r="AW770" s="66"/>
      <c r="AX770" s="66"/>
      <c r="AY770" s="66"/>
      <c r="AZ770" s="66"/>
      <c r="BA770" s="66"/>
      <c r="BB770" s="66"/>
      <c r="BC770" s="66"/>
      <c r="BD770" s="66"/>
      <c r="BE770" s="66"/>
      <c r="BF770" s="66"/>
      <c r="BG770" s="66"/>
    </row>
    <row r="771" spans="1:59" ht="15">
      <c r="A771"/>
      <c r="B771"/>
      <c r="C771"/>
      <c r="D771"/>
      <c r="E771"/>
      <c r="F771"/>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c r="AP771"/>
      <c r="AQ771"/>
      <c r="AR771" s="66"/>
      <c r="AS771" s="66"/>
      <c r="AT771" s="66"/>
      <c r="AU771" s="66"/>
      <c r="AV771" s="66"/>
      <c r="AW771" s="66"/>
      <c r="AX771" s="66"/>
      <c r="AY771" s="66"/>
      <c r="AZ771" s="66"/>
      <c r="BA771" s="66"/>
      <c r="BB771" s="66"/>
      <c r="BC771" s="66"/>
      <c r="BD771" s="66"/>
      <c r="BE771" s="66"/>
      <c r="BF771" s="66"/>
      <c r="BG771" s="66"/>
    </row>
    <row r="772" spans="1:59" ht="15">
      <c r="A772"/>
      <c r="B772"/>
      <c r="C772"/>
      <c r="D772"/>
      <c r="E772"/>
      <c r="F772"/>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c r="AP772"/>
      <c r="AQ772"/>
      <c r="AR772" s="66"/>
      <c r="AS772" s="66"/>
      <c r="AT772" s="66"/>
      <c r="AU772" s="66"/>
      <c r="AV772" s="66"/>
      <c r="AW772" s="66"/>
      <c r="AX772" s="66"/>
      <c r="AY772" s="66"/>
      <c r="AZ772" s="66"/>
      <c r="BA772" s="66"/>
      <c r="BB772" s="66"/>
      <c r="BC772" s="66"/>
      <c r="BD772" s="66"/>
      <c r="BE772" s="66"/>
      <c r="BF772" s="66"/>
      <c r="BG772" s="66"/>
    </row>
    <row r="773" spans="1:59" ht="15">
      <c r="A773"/>
      <c r="B773"/>
      <c r="C773"/>
      <c r="D773"/>
      <c r="E773"/>
      <c r="F773"/>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c r="AP773"/>
      <c r="AQ773"/>
      <c r="AR773" s="66"/>
      <c r="AS773" s="66"/>
      <c r="AT773" s="66"/>
      <c r="AU773" s="66"/>
      <c r="AV773" s="66"/>
      <c r="AW773" s="66"/>
      <c r="AX773" s="66"/>
      <c r="AY773" s="66"/>
      <c r="AZ773" s="66"/>
      <c r="BA773" s="66"/>
      <c r="BB773" s="66"/>
      <c r="BC773" s="66"/>
      <c r="BD773" s="66"/>
      <c r="BE773" s="66"/>
      <c r="BF773" s="66"/>
      <c r="BG773" s="66"/>
    </row>
    <row r="774" spans="1:59" ht="15">
      <c r="A774"/>
      <c r="B774"/>
      <c r="C774"/>
      <c r="D774"/>
      <c r="E774"/>
      <c r="F774"/>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c r="AP774"/>
      <c r="AQ774"/>
      <c r="AR774" s="66"/>
      <c r="AS774" s="66"/>
      <c r="AT774" s="66"/>
      <c r="AU774" s="66"/>
      <c r="AV774" s="66"/>
      <c r="AW774" s="66"/>
      <c r="AX774" s="66"/>
      <c r="AY774" s="66"/>
      <c r="AZ774" s="66"/>
      <c r="BA774" s="66"/>
      <c r="BB774" s="66"/>
      <c r="BC774" s="66"/>
      <c r="BD774" s="66"/>
      <c r="BE774" s="66"/>
      <c r="BF774" s="66"/>
      <c r="BG774" s="66"/>
    </row>
    <row r="775" spans="1:59" ht="15">
      <c r="A775"/>
      <c r="B775"/>
      <c r="C775"/>
      <c r="D775"/>
      <c r="E775"/>
      <c r="F775"/>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c r="AP775"/>
      <c r="AQ775"/>
      <c r="AR775" s="66"/>
      <c r="AS775" s="66"/>
      <c r="AT775" s="66"/>
      <c r="AU775" s="66"/>
      <c r="AV775" s="66"/>
      <c r="AW775" s="66"/>
      <c r="AX775" s="66"/>
      <c r="AY775" s="66"/>
      <c r="AZ775" s="66"/>
      <c r="BA775" s="66"/>
      <c r="BB775" s="66"/>
      <c r="BC775" s="66"/>
      <c r="BD775" s="66"/>
      <c r="BE775" s="66"/>
      <c r="BF775" s="66"/>
      <c r="BG775" s="66"/>
    </row>
    <row r="776" spans="1:59" ht="15">
      <c r="A776"/>
      <c r="B776"/>
      <c r="C776"/>
      <c r="D776"/>
      <c r="E776"/>
      <c r="F776"/>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c r="AP776"/>
      <c r="AQ776"/>
      <c r="AR776" s="66"/>
      <c r="AS776" s="66"/>
      <c r="AT776" s="66"/>
      <c r="AU776" s="66"/>
      <c r="AV776" s="66"/>
      <c r="AW776" s="66"/>
      <c r="AX776" s="66"/>
      <c r="AY776" s="66"/>
      <c r="AZ776" s="66"/>
      <c r="BA776" s="66"/>
      <c r="BB776" s="66"/>
      <c r="BC776" s="66"/>
      <c r="BD776" s="66"/>
      <c r="BE776" s="66"/>
      <c r="BF776" s="66"/>
      <c r="BG776" s="66"/>
    </row>
    <row r="777" spans="1:59" ht="15">
      <c r="A777"/>
      <c r="B777"/>
      <c r="C777"/>
      <c r="D777"/>
      <c r="E777"/>
      <c r="F777"/>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c r="AP777"/>
      <c r="AQ777"/>
      <c r="AR777" s="66"/>
      <c r="AS777" s="66"/>
      <c r="AT777" s="66"/>
      <c r="AU777" s="66"/>
      <c r="AV777" s="66"/>
      <c r="AW777" s="66"/>
      <c r="AX777" s="66"/>
      <c r="AY777" s="66"/>
      <c r="AZ777" s="66"/>
      <c r="BA777" s="66"/>
      <c r="BB777" s="66"/>
      <c r="BC777" s="66"/>
      <c r="BD777" s="66"/>
      <c r="BE777" s="66"/>
      <c r="BF777" s="66"/>
      <c r="BG777" s="66"/>
    </row>
    <row r="778" spans="1:59" ht="15">
      <c r="A778"/>
      <c r="B778"/>
      <c r="C778"/>
      <c r="D778"/>
      <c r="E778"/>
      <c r="F778"/>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s="66"/>
      <c r="AS778" s="66"/>
      <c r="AT778" s="66"/>
      <c r="AU778" s="66"/>
      <c r="AV778" s="66"/>
      <c r="AW778" s="66"/>
      <c r="AX778" s="66"/>
      <c r="AY778" s="66"/>
      <c r="AZ778" s="66"/>
      <c r="BA778" s="66"/>
      <c r="BB778" s="66"/>
      <c r="BC778" s="66"/>
      <c r="BD778" s="66"/>
      <c r="BE778" s="66"/>
      <c r="BF778" s="66"/>
      <c r="BG778" s="66"/>
    </row>
    <row r="779" spans="1:59" ht="15">
      <c r="A779"/>
      <c r="B779"/>
      <c r="C779"/>
      <c r="D779"/>
      <c r="E779"/>
      <c r="F779"/>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s="66"/>
      <c r="AS779" s="66"/>
      <c r="AT779" s="66"/>
      <c r="AU779" s="66"/>
      <c r="AV779" s="66"/>
      <c r="AW779" s="66"/>
      <c r="AX779" s="66"/>
      <c r="AY779" s="66"/>
      <c r="AZ779" s="66"/>
      <c r="BA779" s="66"/>
      <c r="BB779" s="66"/>
      <c r="BC779" s="66"/>
      <c r="BD779" s="66"/>
      <c r="BE779" s="66"/>
      <c r="BF779" s="66"/>
      <c r="BG779" s="66"/>
    </row>
    <row r="780" spans="1:59" ht="15">
      <c r="A780"/>
      <c r="B780"/>
      <c r="C780"/>
      <c r="D780"/>
      <c r="E780"/>
      <c r="F780"/>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s="66"/>
      <c r="AS780" s="66"/>
      <c r="AT780" s="66"/>
      <c r="AU780" s="66"/>
      <c r="AV780" s="66"/>
      <c r="AW780" s="66"/>
      <c r="AX780" s="66"/>
      <c r="AY780" s="66"/>
      <c r="AZ780" s="66"/>
      <c r="BA780" s="66"/>
      <c r="BB780" s="66"/>
      <c r="BC780" s="66"/>
      <c r="BD780" s="66"/>
      <c r="BE780" s="66"/>
      <c r="BF780" s="66"/>
      <c r="BG780" s="66"/>
    </row>
    <row r="781" spans="1:59" ht="15">
      <c r="A781"/>
      <c r="B781"/>
      <c r="C781"/>
      <c r="D781"/>
      <c r="E781"/>
      <c r="F781"/>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s="66"/>
      <c r="AS781" s="66"/>
      <c r="AT781" s="66"/>
      <c r="AU781" s="66"/>
      <c r="AV781" s="66"/>
      <c r="AW781" s="66"/>
      <c r="AX781" s="66"/>
      <c r="AY781" s="66"/>
      <c r="AZ781" s="66"/>
      <c r="BA781" s="66"/>
      <c r="BB781" s="66"/>
      <c r="BC781" s="66"/>
      <c r="BD781" s="66"/>
      <c r="BE781" s="66"/>
      <c r="BF781" s="66"/>
      <c r="BG781" s="66"/>
    </row>
    <row r="782" spans="1:59" ht="15">
      <c r="A782"/>
      <c r="B782"/>
      <c r="C782"/>
      <c r="D782"/>
      <c r="E782"/>
      <c r="F782"/>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s="66"/>
      <c r="AS782" s="66"/>
      <c r="AT782" s="66"/>
      <c r="AU782" s="66"/>
      <c r="AV782" s="66"/>
      <c r="AW782" s="66"/>
      <c r="AX782" s="66"/>
      <c r="AY782" s="66"/>
      <c r="AZ782" s="66"/>
      <c r="BA782" s="66"/>
      <c r="BB782" s="66"/>
      <c r="BC782" s="66"/>
      <c r="BD782" s="66"/>
      <c r="BE782" s="66"/>
      <c r="BF782" s="66"/>
      <c r="BG782" s="66"/>
    </row>
    <row r="783" spans="1:59" ht="15">
      <c r="A783"/>
      <c r="B783"/>
      <c r="C783"/>
      <c r="D783"/>
      <c r="E783"/>
      <c r="F783"/>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s="66"/>
      <c r="AS783" s="66"/>
      <c r="AT783" s="66"/>
      <c r="AU783" s="66"/>
      <c r="AV783" s="66"/>
      <c r="AW783" s="66"/>
      <c r="AX783" s="66"/>
      <c r="AY783" s="66"/>
      <c r="AZ783" s="66"/>
      <c r="BA783" s="66"/>
      <c r="BB783" s="66"/>
      <c r="BC783" s="66"/>
      <c r="BD783" s="66"/>
      <c r="BE783" s="66"/>
      <c r="BF783" s="66"/>
      <c r="BG783" s="66"/>
    </row>
    <row r="784" spans="1:59" ht="15">
      <c r="A784"/>
      <c r="B784"/>
      <c r="C784"/>
      <c r="D784"/>
      <c r="E784"/>
      <c r="F784"/>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c r="AP784"/>
      <c r="AQ784"/>
      <c r="AR784" s="66"/>
      <c r="AS784" s="66"/>
      <c r="AT784" s="66"/>
      <c r="AU784" s="66"/>
      <c r="AV784" s="66"/>
      <c r="AW784" s="66"/>
      <c r="AX784" s="66"/>
      <c r="AY784" s="66"/>
      <c r="AZ784" s="66"/>
      <c r="BA784" s="66"/>
      <c r="BB784" s="66"/>
      <c r="BC784" s="66"/>
      <c r="BD784" s="66"/>
      <c r="BE784" s="66"/>
      <c r="BF784" s="66"/>
      <c r="BG784" s="66"/>
    </row>
    <row r="785" spans="1:59" ht="15">
      <c r="A785"/>
      <c r="B785"/>
      <c r="C785"/>
      <c r="D785"/>
      <c r="E785"/>
      <c r="F785"/>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s="66"/>
      <c r="AS785" s="66"/>
      <c r="AT785" s="66"/>
      <c r="AU785" s="66"/>
      <c r="AV785" s="66"/>
      <c r="AW785" s="66"/>
      <c r="AX785" s="66"/>
      <c r="AY785" s="66"/>
      <c r="AZ785" s="66"/>
      <c r="BA785" s="66"/>
      <c r="BB785" s="66"/>
      <c r="BC785" s="66"/>
      <c r="BD785" s="66"/>
      <c r="BE785" s="66"/>
      <c r="BF785" s="66"/>
      <c r="BG785" s="66"/>
    </row>
    <row r="786" spans="1:59" ht="15">
      <c r="A786"/>
      <c r="B786"/>
      <c r="C786"/>
      <c r="D786"/>
      <c r="E786"/>
      <c r="F786"/>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s="66"/>
      <c r="AS786" s="66"/>
      <c r="AT786" s="66"/>
      <c r="AU786" s="66"/>
      <c r="AV786" s="66"/>
      <c r="AW786" s="66"/>
      <c r="AX786" s="66"/>
      <c r="AY786" s="66"/>
      <c r="AZ786" s="66"/>
      <c r="BA786" s="66"/>
      <c r="BB786" s="66"/>
      <c r="BC786" s="66"/>
      <c r="BD786" s="66"/>
      <c r="BE786" s="66"/>
      <c r="BF786" s="66"/>
      <c r="BG786" s="66"/>
    </row>
    <row r="787" spans="1:59" ht="15">
      <c r="A787"/>
      <c r="B787"/>
      <c r="C787"/>
      <c r="D787"/>
      <c r="E787"/>
      <c r="F787"/>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s="66"/>
      <c r="AS787" s="66"/>
      <c r="AT787" s="66"/>
      <c r="AU787" s="66"/>
      <c r="AV787" s="66"/>
      <c r="AW787" s="66"/>
      <c r="AX787" s="66"/>
      <c r="AY787" s="66"/>
      <c r="AZ787" s="66"/>
      <c r="BA787" s="66"/>
      <c r="BB787" s="66"/>
      <c r="BC787" s="66"/>
      <c r="BD787" s="66"/>
      <c r="BE787" s="66"/>
      <c r="BF787" s="66"/>
      <c r="BG787" s="66"/>
    </row>
    <row r="788" spans="1:59" ht="15">
      <c r="A788"/>
      <c r="B788"/>
      <c r="C788"/>
      <c r="D788"/>
      <c r="E788"/>
      <c r="F788"/>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s="66"/>
      <c r="AS788" s="66"/>
      <c r="AT788" s="66"/>
      <c r="AU788" s="66"/>
      <c r="AV788" s="66"/>
      <c r="AW788" s="66"/>
      <c r="AX788" s="66"/>
      <c r="AY788" s="66"/>
      <c r="AZ788" s="66"/>
      <c r="BA788" s="66"/>
      <c r="BB788" s="66"/>
      <c r="BC788" s="66"/>
      <c r="BD788" s="66"/>
      <c r="BE788" s="66"/>
      <c r="BF788" s="66"/>
      <c r="BG788" s="66"/>
    </row>
    <row r="789" spans="1:59" ht="15">
      <c r="A789"/>
      <c r="B789"/>
      <c r="C789"/>
      <c r="D789"/>
      <c r="E789"/>
      <c r="F789"/>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s="66"/>
      <c r="AS789" s="66"/>
      <c r="AT789" s="66"/>
      <c r="AU789" s="66"/>
      <c r="AV789" s="66"/>
      <c r="AW789" s="66"/>
      <c r="AX789" s="66"/>
      <c r="AY789" s="66"/>
      <c r="AZ789" s="66"/>
      <c r="BA789" s="66"/>
      <c r="BB789" s="66"/>
      <c r="BC789" s="66"/>
      <c r="BD789" s="66"/>
      <c r="BE789" s="66"/>
      <c r="BF789" s="66"/>
      <c r="BG789" s="66"/>
    </row>
    <row r="790" spans="1:59" ht="15">
      <c r="A790"/>
      <c r="B790"/>
      <c r="C790"/>
      <c r="D790"/>
      <c r="E790"/>
      <c r="F790"/>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s="66"/>
      <c r="AS790" s="66"/>
      <c r="AT790" s="66"/>
      <c r="AU790" s="66"/>
      <c r="AV790" s="66"/>
      <c r="AW790" s="66"/>
      <c r="AX790" s="66"/>
      <c r="AY790" s="66"/>
      <c r="AZ790" s="66"/>
      <c r="BA790" s="66"/>
      <c r="BB790" s="66"/>
      <c r="BC790" s="66"/>
      <c r="BD790" s="66"/>
      <c r="BE790" s="66"/>
      <c r="BF790" s="66"/>
      <c r="BG790" s="66"/>
    </row>
    <row r="791" spans="1:59" ht="15">
      <c r="A791"/>
      <c r="B791"/>
      <c r="C791"/>
      <c r="D791"/>
      <c r="E791"/>
      <c r="F791"/>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s="66"/>
      <c r="AS791" s="66"/>
      <c r="AT791" s="66"/>
      <c r="AU791" s="66"/>
      <c r="AV791" s="66"/>
      <c r="AW791" s="66"/>
      <c r="AX791" s="66"/>
      <c r="AY791" s="66"/>
      <c r="AZ791" s="66"/>
      <c r="BA791" s="66"/>
      <c r="BB791" s="66"/>
      <c r="BC791" s="66"/>
      <c r="BD791" s="66"/>
      <c r="BE791" s="66"/>
      <c r="BF791" s="66"/>
      <c r="BG791" s="66"/>
    </row>
    <row r="792" spans="1:59" ht="15">
      <c r="A792"/>
      <c r="B792"/>
      <c r="C792"/>
      <c r="D792"/>
      <c r="E792"/>
      <c r="F792"/>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s="66"/>
      <c r="AS792" s="66"/>
      <c r="AT792" s="66"/>
      <c r="AU792" s="66"/>
      <c r="AV792" s="66"/>
      <c r="AW792" s="66"/>
      <c r="AX792" s="66"/>
      <c r="AY792" s="66"/>
      <c r="AZ792" s="66"/>
      <c r="BA792" s="66"/>
      <c r="BB792" s="66"/>
      <c r="BC792" s="66"/>
      <c r="BD792" s="66"/>
      <c r="BE792" s="66"/>
      <c r="BF792" s="66"/>
      <c r="BG792" s="66"/>
    </row>
    <row r="793" spans="1:59" ht="15">
      <c r="A793"/>
      <c r="B793"/>
      <c r="C793"/>
      <c r="D793"/>
      <c r="E793"/>
      <c r="F793"/>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s="66"/>
      <c r="AS793" s="66"/>
      <c r="AT793" s="66"/>
      <c r="AU793" s="66"/>
      <c r="AV793" s="66"/>
      <c r="AW793" s="66"/>
      <c r="AX793" s="66"/>
      <c r="AY793" s="66"/>
      <c r="AZ793" s="66"/>
      <c r="BA793" s="66"/>
      <c r="BB793" s="66"/>
      <c r="BC793" s="66"/>
      <c r="BD793" s="66"/>
      <c r="BE793" s="66"/>
      <c r="BF793" s="66"/>
      <c r="BG793" s="66"/>
    </row>
    <row r="794" spans="1:59" ht="15">
      <c r="A794"/>
      <c r="B794"/>
      <c r="C794"/>
      <c r="D794"/>
      <c r="E794"/>
      <c r="F794"/>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s="66"/>
      <c r="AS794" s="66"/>
      <c r="AT794" s="66"/>
      <c r="AU794" s="66"/>
      <c r="AV794" s="66"/>
      <c r="AW794" s="66"/>
      <c r="AX794" s="66"/>
      <c r="AY794" s="66"/>
      <c r="AZ794" s="66"/>
      <c r="BA794" s="66"/>
      <c r="BB794" s="66"/>
      <c r="BC794" s="66"/>
      <c r="BD794" s="66"/>
      <c r="BE794" s="66"/>
      <c r="BF794" s="66"/>
      <c r="BG794" s="66"/>
    </row>
    <row r="795" spans="1:59" ht="15">
      <c r="A795"/>
      <c r="B795"/>
      <c r="C795"/>
      <c r="D795"/>
      <c r="E795"/>
      <c r="F795"/>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s="66"/>
      <c r="AS795" s="66"/>
      <c r="AT795" s="66"/>
      <c r="AU795" s="66"/>
      <c r="AV795" s="66"/>
      <c r="AW795" s="66"/>
      <c r="AX795" s="66"/>
      <c r="AY795" s="66"/>
      <c r="AZ795" s="66"/>
      <c r="BA795" s="66"/>
      <c r="BB795" s="66"/>
      <c r="BC795" s="66"/>
      <c r="BD795" s="66"/>
      <c r="BE795" s="66"/>
      <c r="BF795" s="66"/>
      <c r="BG795" s="66"/>
    </row>
    <row r="796" spans="1:59" ht="15">
      <c r="A796"/>
      <c r="B796"/>
      <c r="C796"/>
      <c r="D796"/>
      <c r="E796"/>
      <c r="F796"/>
      <c r="G796"/>
      <c r="H796"/>
      <c r="I796"/>
      <c r="J796"/>
      <c r="K796"/>
      <c r="L796"/>
      <c r="M796"/>
      <c r="N796"/>
      <c r="AC796" s="66"/>
      <c r="AD796" s="66"/>
      <c r="AE796" s="66"/>
      <c r="AF796" s="66"/>
      <c r="AG796" s="66"/>
      <c r="AH796" s="66"/>
      <c r="AI796" s="66"/>
      <c r="AJ796" s="66"/>
      <c r="AK796" s="66"/>
      <c r="AL796" s="66"/>
      <c r="AM796" s="66"/>
      <c r="AN796" s="66"/>
      <c r="AO796" s="66"/>
      <c r="AP796" s="66"/>
      <c r="AQ796" s="66"/>
      <c r="AR796" s="66"/>
      <c r="AS796" s="66"/>
      <c r="AT796" s="66"/>
      <c r="AU796" s="66"/>
      <c r="AV796" s="66"/>
      <c r="AW796" s="66"/>
      <c r="AX796" s="66"/>
      <c r="AY796" s="66"/>
      <c r="AZ796" s="66"/>
      <c r="BA796" s="66"/>
      <c r="BB796" s="66"/>
      <c r="BC796" s="66"/>
      <c r="BD796" s="66"/>
      <c r="BE796" s="66"/>
      <c r="BF796" s="66"/>
      <c r="BG796" s="66"/>
    </row>
    <row r="797" spans="1:59" ht="15">
      <c r="A797"/>
      <c r="B797"/>
      <c r="C797"/>
      <c r="D797"/>
      <c r="E797"/>
      <c r="F797"/>
      <c r="G797"/>
      <c r="H797"/>
      <c r="I797"/>
      <c r="J797"/>
      <c r="K797"/>
      <c r="L797"/>
      <c r="M797"/>
      <c r="N797"/>
      <c r="AC797" s="66"/>
      <c r="AD797" s="66"/>
      <c r="AE797" s="66"/>
      <c r="AF797" s="66"/>
      <c r="AG797" s="66"/>
      <c r="AH797" s="66"/>
      <c r="AI797" s="66"/>
      <c r="AJ797" s="66"/>
      <c r="AK797" s="66"/>
      <c r="AL797" s="66"/>
      <c r="AM797" s="66"/>
      <c r="AN797" s="66"/>
      <c r="AO797" s="66"/>
      <c r="AP797" s="66"/>
      <c r="AQ797" s="66"/>
      <c r="AR797" s="66"/>
      <c r="AS797" s="66"/>
      <c r="AT797" s="66"/>
      <c r="AU797" s="66"/>
      <c r="AV797" s="66"/>
      <c r="AW797" s="66"/>
      <c r="AX797" s="66"/>
      <c r="AY797" s="66"/>
      <c r="AZ797" s="66"/>
      <c r="BA797" s="66"/>
      <c r="BB797" s="66"/>
      <c r="BC797" s="66"/>
      <c r="BD797" s="66"/>
      <c r="BE797" s="66"/>
      <c r="BF797" s="66"/>
      <c r="BG797" s="66"/>
    </row>
    <row r="798" spans="1:59" ht="15">
      <c r="A798"/>
      <c r="B798"/>
      <c r="C798"/>
      <c r="D798"/>
      <c r="E798"/>
      <c r="F798"/>
      <c r="G798"/>
      <c r="H798"/>
      <c r="I798"/>
      <c r="J798"/>
      <c r="K798"/>
      <c r="L798"/>
      <c r="M798"/>
      <c r="N798"/>
      <c r="AC798" s="66"/>
      <c r="AD798" s="66"/>
      <c r="AE798" s="66"/>
      <c r="AF798" s="66"/>
      <c r="AG798" s="66"/>
      <c r="AH798" s="66"/>
      <c r="AI798" s="66"/>
      <c r="AJ798" s="66"/>
      <c r="AK798" s="66"/>
      <c r="AL798" s="66"/>
      <c r="AM798" s="66"/>
      <c r="AN798" s="66"/>
      <c r="AO798" s="66"/>
      <c r="AP798" s="66"/>
      <c r="AQ798" s="66"/>
      <c r="AR798" s="66"/>
      <c r="AS798" s="66"/>
      <c r="AT798" s="66"/>
      <c r="AU798" s="66"/>
      <c r="AV798" s="66"/>
      <c r="AW798" s="66"/>
      <c r="AX798" s="66"/>
      <c r="AY798" s="66"/>
      <c r="AZ798" s="66"/>
      <c r="BA798" s="66"/>
      <c r="BB798" s="66"/>
      <c r="BC798" s="66"/>
      <c r="BD798" s="66"/>
      <c r="BE798" s="66"/>
      <c r="BF798" s="66"/>
      <c r="BG798" s="66"/>
    </row>
    <row r="799" spans="1:59" ht="15">
      <c r="A799"/>
      <c r="B799"/>
      <c r="C799"/>
      <c r="D799"/>
      <c r="E799"/>
      <c r="F799"/>
      <c r="G799"/>
      <c r="H799"/>
      <c r="I799"/>
      <c r="J799"/>
      <c r="K799"/>
      <c r="L799"/>
      <c r="M799"/>
      <c r="N799"/>
      <c r="AC799" s="66"/>
      <c r="AD799" s="66"/>
      <c r="AE799" s="66"/>
      <c r="AF799" s="66"/>
      <c r="AG799" s="66"/>
      <c r="AH799" s="66"/>
      <c r="AI799" s="66"/>
      <c r="AJ799" s="66"/>
      <c r="AK799" s="66"/>
      <c r="AL799" s="66"/>
      <c r="AM799" s="66"/>
      <c r="AN799" s="66"/>
      <c r="AO799" s="66"/>
      <c r="AP799" s="66"/>
      <c r="AQ799" s="66"/>
      <c r="AR799" s="66"/>
      <c r="AS799" s="66"/>
      <c r="AT799" s="66"/>
      <c r="AU799" s="66"/>
      <c r="AV799" s="66"/>
      <c r="AW799" s="66"/>
      <c r="AX799" s="66"/>
      <c r="AY799" s="66"/>
      <c r="AZ799" s="66"/>
      <c r="BA799" s="66"/>
      <c r="BB799" s="66"/>
      <c r="BC799" s="66"/>
      <c r="BD799" s="66"/>
      <c r="BE799" s="66"/>
      <c r="BF799" s="66"/>
      <c r="BG799" s="66"/>
    </row>
    <row r="800" spans="1:59" ht="15">
      <c r="A800"/>
      <c r="B800"/>
      <c r="C800"/>
      <c r="D800"/>
      <c r="E800"/>
      <c r="F800"/>
      <c r="G800"/>
      <c r="H800"/>
      <c r="I800"/>
      <c r="J800"/>
      <c r="K800"/>
      <c r="L800"/>
      <c r="M800"/>
      <c r="N800"/>
      <c r="AC800" s="66"/>
      <c r="AD800" s="66"/>
      <c r="AE800" s="66"/>
      <c r="AF800" s="66"/>
      <c r="AG800" s="66"/>
      <c r="AH800" s="66"/>
      <c r="AI800" s="66"/>
      <c r="AJ800" s="66"/>
      <c r="AK800" s="66"/>
      <c r="AL800" s="66"/>
      <c r="AM800" s="66"/>
      <c r="AN800" s="66"/>
      <c r="AO800" s="66"/>
      <c r="AP800" s="66"/>
      <c r="AQ800" s="66"/>
      <c r="AR800" s="66"/>
      <c r="AS800" s="66"/>
      <c r="AT800" s="66"/>
      <c r="AU800" s="66"/>
      <c r="AV800" s="66"/>
      <c r="AW800" s="66"/>
      <c r="AX800" s="66"/>
      <c r="AY800" s="66"/>
      <c r="AZ800" s="66"/>
      <c r="BA800" s="66"/>
      <c r="BB800" s="66"/>
      <c r="BC800" s="66"/>
      <c r="BD800" s="66"/>
      <c r="BE800" s="66"/>
      <c r="BF800" s="66"/>
      <c r="BG800" s="66"/>
    </row>
    <row r="801" spans="1:59" ht="15">
      <c r="A801"/>
      <c r="B801"/>
      <c r="C801"/>
      <c r="D801"/>
      <c r="E801"/>
      <c r="F801"/>
      <c r="G801"/>
      <c r="H801"/>
      <c r="I801"/>
      <c r="J801"/>
      <c r="K801"/>
      <c r="L801"/>
      <c r="M801"/>
      <c r="N801"/>
      <c r="AC801" s="66"/>
      <c r="AD801" s="66"/>
      <c r="AE801" s="66"/>
      <c r="AF801" s="66"/>
      <c r="AG801" s="66"/>
      <c r="AH801" s="66"/>
      <c r="AI801" s="66"/>
      <c r="AJ801" s="66"/>
      <c r="AK801" s="66"/>
      <c r="AL801" s="66"/>
      <c r="AM801" s="66"/>
      <c r="AN801" s="66"/>
      <c r="AO801" s="66"/>
      <c r="AP801" s="66"/>
      <c r="AQ801" s="66"/>
      <c r="AR801" s="66"/>
      <c r="AS801" s="66"/>
      <c r="AT801" s="66"/>
      <c r="AU801" s="66"/>
      <c r="AV801" s="66"/>
      <c r="AW801" s="66"/>
      <c r="AX801" s="66"/>
      <c r="AY801" s="66"/>
      <c r="AZ801" s="66"/>
      <c r="BA801" s="66"/>
      <c r="BB801" s="66"/>
      <c r="BC801" s="66"/>
      <c r="BD801" s="66"/>
      <c r="BE801" s="66"/>
      <c r="BF801" s="66"/>
      <c r="BG801" s="66"/>
    </row>
    <row r="802" spans="1:59" ht="15">
      <c r="A802"/>
      <c r="B802"/>
      <c r="C802"/>
      <c r="D802"/>
      <c r="E802"/>
      <c r="F802"/>
      <c r="G802"/>
      <c r="H802"/>
      <c r="I802"/>
      <c r="J802"/>
      <c r="K802"/>
      <c r="L802"/>
      <c r="M802"/>
      <c r="N802"/>
      <c r="AC802" s="66"/>
      <c r="AD802" s="66"/>
      <c r="AE802" s="66"/>
      <c r="AF802" s="66"/>
      <c r="AG802" s="66"/>
      <c r="AH802" s="66"/>
      <c r="AI802" s="66"/>
      <c r="AJ802" s="66"/>
      <c r="AK802" s="66"/>
      <c r="AL802" s="66"/>
      <c r="AM802" s="66"/>
      <c r="AN802" s="66"/>
      <c r="AO802" s="66"/>
      <c r="AP802" s="66"/>
      <c r="AQ802" s="66"/>
      <c r="AR802" s="66"/>
      <c r="AS802" s="66"/>
      <c r="AT802" s="66"/>
      <c r="AU802" s="66"/>
      <c r="AV802" s="66"/>
      <c r="AW802" s="66"/>
      <c r="AX802" s="66"/>
      <c r="AY802" s="66"/>
      <c r="AZ802" s="66"/>
      <c r="BA802" s="66"/>
      <c r="BB802" s="66"/>
      <c r="BC802" s="66"/>
      <c r="BD802" s="66"/>
      <c r="BE802" s="66"/>
      <c r="BF802" s="66"/>
      <c r="BG802" s="66"/>
    </row>
    <row r="803" spans="1:59" ht="15">
      <c r="A803"/>
      <c r="B803"/>
      <c r="C803"/>
      <c r="D803"/>
      <c r="E803"/>
      <c r="F803"/>
      <c r="G803"/>
      <c r="H803"/>
      <c r="I803"/>
      <c r="J803"/>
      <c r="K803"/>
      <c r="L803"/>
      <c r="M803"/>
      <c r="N803"/>
      <c r="AC803" s="66"/>
      <c r="AD803" s="66"/>
      <c r="AE803" s="66"/>
      <c r="AF803" s="66"/>
      <c r="AG803" s="66"/>
      <c r="AH803" s="66"/>
      <c r="AI803" s="66"/>
      <c r="AJ803" s="66"/>
      <c r="AK803" s="66"/>
      <c r="AL803" s="66"/>
      <c r="AM803" s="66"/>
      <c r="AN803" s="66"/>
      <c r="AO803" s="66"/>
      <c r="AP803" s="66"/>
      <c r="AQ803" s="66"/>
      <c r="AR803" s="66"/>
      <c r="AS803" s="66"/>
      <c r="AT803" s="66"/>
      <c r="AU803" s="66"/>
      <c r="AV803" s="66"/>
      <c r="AW803" s="66"/>
      <c r="AX803" s="66"/>
      <c r="AY803" s="66"/>
      <c r="AZ803" s="66"/>
      <c r="BA803" s="66"/>
      <c r="BB803" s="66"/>
      <c r="BC803" s="66"/>
      <c r="BD803" s="66"/>
      <c r="BE803" s="66"/>
      <c r="BF803" s="66"/>
      <c r="BG803" s="66"/>
    </row>
    <row r="804" spans="1:59" ht="15">
      <c r="A804"/>
      <c r="B804"/>
      <c r="C804"/>
      <c r="D804"/>
      <c r="E804"/>
      <c r="F804"/>
      <c r="G804"/>
      <c r="H804"/>
      <c r="I804"/>
      <c r="J804"/>
      <c r="K804"/>
      <c r="L804"/>
      <c r="M804"/>
      <c r="N804"/>
      <c r="AC804" s="66"/>
      <c r="AD804" s="66"/>
      <c r="AE804" s="66"/>
      <c r="AF804" s="66"/>
      <c r="AG804" s="66"/>
      <c r="AH804" s="66"/>
      <c r="AI804" s="66"/>
      <c r="AJ804" s="66"/>
      <c r="AK804" s="66"/>
      <c r="AL804" s="66"/>
      <c r="AM804" s="66"/>
      <c r="AN804" s="66"/>
      <c r="AO804" s="66"/>
      <c r="AP804" s="66"/>
      <c r="AQ804" s="66"/>
      <c r="AR804" s="66"/>
      <c r="AS804" s="66"/>
      <c r="AT804" s="66"/>
      <c r="AU804" s="66"/>
      <c r="AV804" s="66"/>
      <c r="AW804" s="66"/>
      <c r="AX804" s="66"/>
      <c r="AY804" s="66"/>
      <c r="AZ804" s="66"/>
      <c r="BA804" s="66"/>
      <c r="BB804" s="66"/>
      <c r="BC804" s="66"/>
      <c r="BD804" s="66"/>
      <c r="BE804" s="66"/>
      <c r="BF804" s="66"/>
      <c r="BG804" s="66"/>
    </row>
    <row r="805" spans="1:59" ht="15">
      <c r="A805"/>
      <c r="B805"/>
      <c r="C805"/>
      <c r="D805"/>
      <c r="E805"/>
      <c r="F805"/>
      <c r="G805"/>
      <c r="H805"/>
      <c r="I805"/>
      <c r="J805"/>
      <c r="K805"/>
      <c r="L805"/>
      <c r="M805"/>
      <c r="N805"/>
      <c r="AC805" s="66"/>
      <c r="AD805" s="66"/>
      <c r="AE805" s="66"/>
      <c r="AF805" s="66"/>
      <c r="AG805" s="66"/>
      <c r="AH805" s="66"/>
      <c r="AI805" s="66"/>
      <c r="AJ805" s="66"/>
      <c r="AK805" s="66"/>
      <c r="AL805" s="66"/>
      <c r="AM805" s="66"/>
      <c r="AN805" s="66"/>
      <c r="AO805" s="66"/>
      <c r="AP805" s="66"/>
      <c r="AQ805" s="66"/>
      <c r="AR805" s="66"/>
      <c r="AS805" s="66"/>
      <c r="AT805" s="66"/>
      <c r="AU805" s="66"/>
      <c r="AV805" s="66"/>
      <c r="AW805" s="66"/>
      <c r="AX805" s="66"/>
      <c r="AY805" s="66"/>
      <c r="AZ805" s="66"/>
      <c r="BA805" s="66"/>
      <c r="BB805" s="66"/>
      <c r="BC805" s="66"/>
      <c r="BD805" s="66"/>
      <c r="BE805" s="66"/>
      <c r="BF805" s="66"/>
      <c r="BG805" s="66"/>
    </row>
    <row r="806" spans="1:59" ht="15">
      <c r="A806"/>
      <c r="B806"/>
      <c r="C806"/>
      <c r="D806"/>
      <c r="E806"/>
      <c r="F806"/>
      <c r="G806"/>
      <c r="H806"/>
      <c r="I806"/>
      <c r="J806"/>
      <c r="K806"/>
      <c r="L806"/>
      <c r="M806"/>
      <c r="N806"/>
      <c r="AC806" s="66"/>
      <c r="AD806" s="66"/>
      <c r="AE806" s="66"/>
      <c r="AF806" s="66"/>
      <c r="AG806" s="66"/>
      <c r="AH806" s="66"/>
      <c r="AI806" s="66"/>
      <c r="AJ806" s="66"/>
      <c r="AK806" s="66"/>
      <c r="AL806" s="66"/>
      <c r="AM806" s="66"/>
      <c r="AN806" s="66"/>
      <c r="AO806" s="66"/>
      <c r="AP806" s="66"/>
      <c r="AQ806" s="66"/>
      <c r="AR806" s="66"/>
      <c r="AS806" s="66"/>
      <c r="AT806" s="66"/>
      <c r="AU806" s="66"/>
      <c r="AV806" s="66"/>
      <c r="AW806" s="66"/>
      <c r="AX806" s="66"/>
      <c r="AY806" s="66"/>
      <c r="AZ806" s="66"/>
      <c r="BA806" s="66"/>
      <c r="BB806" s="66"/>
      <c r="BC806" s="66"/>
      <c r="BD806" s="66"/>
      <c r="BE806" s="66"/>
      <c r="BF806" s="66"/>
      <c r="BG806" s="66"/>
    </row>
    <row r="807" spans="1:59" ht="15">
      <c r="A807"/>
      <c r="B807"/>
      <c r="C807"/>
      <c r="D807"/>
      <c r="E807"/>
      <c r="F807"/>
      <c r="G807"/>
      <c r="H807"/>
      <c r="I807"/>
      <c r="J807"/>
      <c r="K807"/>
      <c r="L807"/>
      <c r="M807"/>
      <c r="N807"/>
      <c r="AC807" s="66"/>
      <c r="AD807" s="66"/>
      <c r="AE807" s="66"/>
      <c r="AF807" s="66"/>
      <c r="AG807" s="66"/>
      <c r="AH807" s="66"/>
      <c r="AI807" s="66"/>
      <c r="AJ807" s="66"/>
      <c r="AK807" s="66"/>
      <c r="AL807" s="66"/>
      <c r="AM807" s="66"/>
      <c r="AN807" s="66"/>
      <c r="AO807" s="66"/>
      <c r="AP807" s="66"/>
      <c r="AQ807" s="66"/>
      <c r="AR807" s="66"/>
      <c r="AS807" s="66"/>
      <c r="AT807" s="66"/>
      <c r="AU807" s="66"/>
      <c r="AV807" s="66"/>
      <c r="AW807" s="66"/>
      <c r="AX807" s="66"/>
      <c r="AY807" s="66"/>
      <c r="AZ807" s="66"/>
      <c r="BA807" s="66"/>
      <c r="BB807" s="66"/>
      <c r="BC807" s="66"/>
      <c r="BD807" s="66"/>
      <c r="BE807" s="66"/>
      <c r="BF807" s="66"/>
      <c r="BG807" s="66"/>
    </row>
    <row r="808" spans="1:59" ht="15">
      <c r="A808"/>
      <c r="B808"/>
      <c r="C808"/>
      <c r="D808"/>
      <c r="E808"/>
      <c r="F808"/>
      <c r="G808"/>
      <c r="H808"/>
      <c r="I808"/>
      <c r="J808"/>
      <c r="K808"/>
      <c r="L808"/>
      <c r="M808"/>
      <c r="N808"/>
      <c r="AC808" s="66"/>
      <c r="AD808" s="66"/>
      <c r="AE808" s="66"/>
      <c r="AF808" s="66"/>
      <c r="AG808" s="66"/>
      <c r="AH808" s="66"/>
      <c r="AI808" s="66"/>
      <c r="AJ808" s="66"/>
      <c r="AK808" s="66"/>
      <c r="AL808" s="66"/>
      <c r="AM808" s="66"/>
      <c r="AN808" s="66"/>
      <c r="AO808" s="66"/>
      <c r="AP808" s="66"/>
      <c r="AQ808" s="66"/>
      <c r="AR808" s="66"/>
      <c r="AS808" s="66"/>
      <c r="AT808" s="66"/>
      <c r="AU808" s="66"/>
      <c r="AV808" s="66"/>
      <c r="AW808" s="66"/>
      <c r="AX808" s="66"/>
      <c r="AY808" s="66"/>
      <c r="AZ808" s="66"/>
      <c r="BA808" s="66"/>
      <c r="BB808" s="66"/>
      <c r="BC808" s="66"/>
      <c r="BD808" s="66"/>
      <c r="BE808" s="66"/>
      <c r="BF808" s="66"/>
      <c r="BG808" s="66"/>
    </row>
    <row r="809" spans="1:59" ht="15">
      <c r="A809"/>
      <c r="B809"/>
      <c r="C809"/>
      <c r="D809"/>
      <c r="E809"/>
      <c r="F809"/>
      <c r="G809"/>
      <c r="H809"/>
      <c r="I809"/>
      <c r="J809"/>
      <c r="K809"/>
      <c r="L809"/>
      <c r="M809"/>
      <c r="N809"/>
      <c r="AC809" s="66"/>
      <c r="AD809" s="66"/>
      <c r="AE809" s="66"/>
      <c r="AF809" s="66"/>
      <c r="AG809" s="66"/>
      <c r="AH809" s="66"/>
      <c r="AI809" s="66"/>
      <c r="AJ809" s="66"/>
      <c r="AK809" s="66"/>
      <c r="AL809" s="66"/>
      <c r="AM809" s="66"/>
      <c r="AN809" s="66"/>
      <c r="AO809" s="66"/>
      <c r="AP809" s="66"/>
      <c r="AQ809" s="66"/>
      <c r="AR809" s="66"/>
      <c r="AS809" s="66"/>
      <c r="AT809" s="66"/>
      <c r="AU809" s="66"/>
      <c r="AV809" s="66"/>
      <c r="AW809" s="66"/>
      <c r="AX809" s="66"/>
      <c r="AY809" s="66"/>
      <c r="AZ809" s="66"/>
      <c r="BA809" s="66"/>
      <c r="BB809" s="66"/>
      <c r="BC809" s="66"/>
      <c r="BD809" s="66"/>
      <c r="BE809" s="66"/>
      <c r="BF809" s="66"/>
      <c r="BG809" s="66"/>
    </row>
    <row r="810" spans="1:59" ht="15">
      <c r="A810"/>
      <c r="B810"/>
      <c r="C810"/>
      <c r="D810"/>
      <c r="E810"/>
      <c r="F810"/>
      <c r="G810"/>
      <c r="H810"/>
      <c r="I810"/>
      <c r="J810"/>
      <c r="K810"/>
      <c r="L810"/>
      <c r="M810"/>
      <c r="N810"/>
      <c r="AC810" s="66"/>
      <c r="AD810" s="66"/>
      <c r="AE810" s="66"/>
      <c r="AF810" s="66"/>
      <c r="AG810" s="66"/>
      <c r="AH810" s="66"/>
      <c r="AI810" s="66"/>
      <c r="AJ810" s="66"/>
      <c r="AK810" s="66"/>
      <c r="AL810" s="66"/>
      <c r="AM810" s="66"/>
      <c r="AN810" s="66"/>
      <c r="AO810" s="66"/>
      <c r="AP810" s="66"/>
      <c r="AQ810" s="66"/>
      <c r="AR810" s="66"/>
      <c r="AS810" s="66"/>
      <c r="AT810" s="66"/>
      <c r="AU810" s="66"/>
      <c r="AV810" s="66"/>
      <c r="AW810" s="66"/>
      <c r="AX810" s="66"/>
      <c r="AY810" s="66"/>
      <c r="AZ810" s="66"/>
      <c r="BA810" s="66"/>
      <c r="BB810" s="66"/>
      <c r="BC810" s="66"/>
      <c r="BD810" s="66"/>
      <c r="BE810" s="66"/>
      <c r="BF810" s="66"/>
      <c r="BG810" s="66"/>
    </row>
    <row r="811" spans="1:59" ht="15">
      <c r="A811"/>
      <c r="B811"/>
      <c r="C811"/>
      <c r="D811"/>
      <c r="E811"/>
      <c r="F811"/>
      <c r="G811"/>
      <c r="H811"/>
      <c r="I811"/>
      <c r="J811"/>
      <c r="K811"/>
      <c r="L811"/>
      <c r="M811"/>
      <c r="N811"/>
      <c r="AC811" s="66"/>
      <c r="AD811" s="66"/>
      <c r="AE811" s="66"/>
      <c r="AF811" s="66"/>
      <c r="AG811" s="66"/>
      <c r="AH811" s="66"/>
      <c r="AI811" s="66"/>
      <c r="AJ811" s="66"/>
      <c r="AK811" s="66"/>
      <c r="AL811" s="66"/>
      <c r="AM811" s="66"/>
      <c r="AN811" s="66"/>
      <c r="AO811" s="66"/>
      <c r="AP811" s="66"/>
      <c r="AQ811" s="66"/>
      <c r="AR811" s="66"/>
      <c r="AS811" s="66"/>
      <c r="AT811" s="66"/>
      <c r="AU811" s="66"/>
      <c r="AV811" s="66"/>
      <c r="AW811" s="66"/>
      <c r="AX811" s="66"/>
      <c r="AY811" s="66"/>
      <c r="AZ811" s="66"/>
      <c r="BA811" s="66"/>
      <c r="BB811" s="66"/>
      <c r="BC811" s="66"/>
      <c r="BD811" s="66"/>
      <c r="BE811" s="66"/>
      <c r="BF811" s="66"/>
      <c r="BG811" s="66"/>
    </row>
    <row r="812" spans="1:59" ht="15">
      <c r="A812"/>
      <c r="B812"/>
      <c r="C812"/>
      <c r="D812"/>
      <c r="E812"/>
      <c r="F812"/>
      <c r="G812"/>
      <c r="H812"/>
      <c r="I812"/>
      <c r="J812"/>
      <c r="K812"/>
      <c r="L812"/>
      <c r="M812"/>
      <c r="N812"/>
      <c r="AC812" s="66"/>
      <c r="AD812" s="66"/>
      <c r="AE812" s="66"/>
      <c r="AF812" s="66"/>
      <c r="AG812" s="66"/>
      <c r="AH812" s="66"/>
      <c r="AI812" s="66"/>
      <c r="AJ812" s="66"/>
      <c r="AK812" s="66"/>
      <c r="AL812" s="66"/>
      <c r="AM812" s="66"/>
      <c r="AN812" s="66"/>
      <c r="AO812" s="66"/>
      <c r="AP812" s="66"/>
      <c r="AQ812" s="66"/>
      <c r="AR812" s="66"/>
      <c r="AS812" s="66"/>
      <c r="AT812" s="66"/>
      <c r="AU812" s="66"/>
      <c r="AV812" s="66"/>
      <c r="AW812" s="66"/>
      <c r="AX812" s="66"/>
      <c r="AY812" s="66"/>
      <c r="AZ812" s="66"/>
      <c r="BA812" s="66"/>
      <c r="BB812" s="66"/>
      <c r="BC812" s="66"/>
      <c r="BD812" s="66"/>
      <c r="BE812" s="66"/>
      <c r="BF812" s="66"/>
      <c r="BG812" s="66"/>
    </row>
    <row r="813" spans="1:59" ht="15">
      <c r="A813"/>
      <c r="B813"/>
      <c r="C813"/>
      <c r="D813"/>
      <c r="E813"/>
      <c r="F813"/>
      <c r="G813"/>
      <c r="H813"/>
      <c r="I813"/>
      <c r="J813"/>
      <c r="K813"/>
      <c r="L813"/>
      <c r="M813"/>
      <c r="N813"/>
      <c r="AC813" s="66"/>
      <c r="AD813" s="66"/>
      <c r="AE813" s="66"/>
      <c r="AF813" s="66"/>
      <c r="AG813" s="66"/>
      <c r="AH813" s="66"/>
      <c r="AI813" s="66"/>
      <c r="AJ813" s="66"/>
      <c r="AK813" s="66"/>
      <c r="AL813" s="66"/>
      <c r="AM813" s="66"/>
      <c r="AN813" s="66"/>
      <c r="AO813" s="66"/>
      <c r="AP813" s="66"/>
      <c r="AQ813" s="66"/>
      <c r="AR813" s="66"/>
      <c r="AS813" s="66"/>
      <c r="AT813" s="66"/>
      <c r="AU813" s="66"/>
      <c r="AV813" s="66"/>
      <c r="AW813" s="66"/>
      <c r="AX813" s="66"/>
      <c r="AY813" s="66"/>
      <c r="AZ813" s="66"/>
      <c r="BA813" s="66"/>
      <c r="BB813" s="66"/>
      <c r="BC813" s="66"/>
      <c r="BD813" s="66"/>
      <c r="BE813" s="66"/>
      <c r="BF813" s="66"/>
      <c r="BG813" s="66"/>
    </row>
    <row r="814" spans="1:59" ht="15">
      <c r="A814"/>
      <c r="B814"/>
      <c r="C814"/>
      <c r="D814"/>
      <c r="E814"/>
      <c r="F814"/>
      <c r="G814"/>
      <c r="H814"/>
      <c r="I814"/>
      <c r="J814"/>
      <c r="K814"/>
      <c r="L814"/>
      <c r="M814"/>
      <c r="N814"/>
      <c r="AC814" s="66"/>
      <c r="AD814" s="66"/>
      <c r="AE814" s="66"/>
      <c r="AF814" s="66"/>
      <c r="AG814" s="66"/>
      <c r="AH814" s="66"/>
      <c r="AI814" s="66"/>
      <c r="AJ814" s="66"/>
      <c r="AK814" s="66"/>
      <c r="AL814" s="66"/>
      <c r="AM814" s="66"/>
      <c r="AN814" s="66"/>
      <c r="AO814" s="66"/>
      <c r="AP814" s="66"/>
      <c r="AQ814" s="66"/>
      <c r="AR814" s="66"/>
      <c r="AS814" s="66"/>
      <c r="AT814" s="66"/>
      <c r="AU814" s="66"/>
      <c r="AV814" s="66"/>
      <c r="AW814" s="66"/>
      <c r="AX814" s="66"/>
      <c r="AY814" s="66"/>
      <c r="AZ814" s="66"/>
      <c r="BA814" s="66"/>
      <c r="BB814" s="66"/>
      <c r="BC814" s="66"/>
      <c r="BD814" s="66"/>
      <c r="BE814" s="66"/>
      <c r="BF814" s="66"/>
      <c r="BG814" s="66"/>
    </row>
    <row r="815" spans="1:59" ht="15">
      <c r="A815"/>
      <c r="B815"/>
      <c r="C815"/>
      <c r="D815"/>
      <c r="E815"/>
      <c r="F815"/>
      <c r="G815"/>
      <c r="H815"/>
      <c r="I815"/>
      <c r="J815"/>
      <c r="K815"/>
      <c r="L815"/>
      <c r="M815"/>
      <c r="N815"/>
    </row>
    <row r="816" spans="1:59" ht="15">
      <c r="A816"/>
      <c r="B816"/>
      <c r="C816"/>
      <c r="D816"/>
      <c r="E816"/>
      <c r="F816"/>
      <c r="G816"/>
      <c r="H816"/>
      <c r="I816"/>
      <c r="J816"/>
      <c r="K816"/>
      <c r="L816"/>
      <c r="M816"/>
      <c r="N816"/>
    </row>
    <row r="817" spans="1:14" ht="15">
      <c r="A817"/>
      <c r="B817"/>
      <c r="C817"/>
      <c r="D817"/>
      <c r="E817"/>
      <c r="F817"/>
      <c r="G817"/>
      <c r="H817"/>
      <c r="I817"/>
      <c r="J817"/>
      <c r="K817"/>
      <c r="L817"/>
      <c r="M817"/>
      <c r="N817"/>
    </row>
    <row r="818" spans="1:14" ht="15">
      <c r="A818"/>
      <c r="B818"/>
      <c r="C818"/>
      <c r="D818"/>
      <c r="E818"/>
      <c r="F818"/>
      <c r="G818"/>
      <c r="H818"/>
      <c r="I818"/>
      <c r="J818"/>
      <c r="K818"/>
      <c r="L818"/>
      <c r="M818"/>
      <c r="N818"/>
    </row>
    <row r="819" spans="1:14" ht="15">
      <c r="A819"/>
      <c r="B819"/>
      <c r="C819"/>
      <c r="D819"/>
      <c r="E819"/>
      <c r="F819"/>
      <c r="G819"/>
      <c r="H819"/>
      <c r="I819"/>
      <c r="J819"/>
      <c r="K819"/>
      <c r="L819"/>
      <c r="M819"/>
      <c r="N819"/>
    </row>
    <row r="820" spans="1:14" ht="15">
      <c r="A820"/>
      <c r="B820"/>
      <c r="C820"/>
      <c r="D820"/>
      <c r="E820"/>
      <c r="F820"/>
      <c r="G820"/>
      <c r="H820"/>
      <c r="I820"/>
      <c r="J820"/>
      <c r="K820"/>
      <c r="L820"/>
      <c r="M820"/>
      <c r="N820"/>
    </row>
    <row r="821" spans="1:14" ht="15">
      <c r="A821"/>
      <c r="B821"/>
      <c r="C821"/>
      <c r="D821"/>
      <c r="E821"/>
      <c r="F821"/>
      <c r="G821"/>
      <c r="H821"/>
      <c r="I821"/>
      <c r="J821"/>
      <c r="K821"/>
      <c r="L821"/>
      <c r="M821"/>
      <c r="N821"/>
    </row>
    <row r="822" spans="1:14" ht="15">
      <c r="A822"/>
      <c r="B822"/>
      <c r="C822"/>
      <c r="D822"/>
      <c r="E822"/>
      <c r="F822"/>
      <c r="G822"/>
      <c r="H822"/>
      <c r="I822"/>
      <c r="J822"/>
      <c r="K822"/>
      <c r="L822"/>
      <c r="M822"/>
      <c r="N822"/>
    </row>
    <row r="823" spans="1:14" ht="15">
      <c r="A823"/>
      <c r="B823"/>
      <c r="C823"/>
      <c r="D823"/>
      <c r="E823"/>
      <c r="F823"/>
      <c r="G823"/>
      <c r="H823"/>
      <c r="I823"/>
      <c r="J823"/>
      <c r="K823"/>
      <c r="L823"/>
      <c r="M823"/>
      <c r="N823"/>
    </row>
    <row r="827" spans="1:14">
      <c r="J827" s="11"/>
      <c r="K827" s="11"/>
    </row>
    <row r="829" spans="1:14">
      <c r="I829" s="11"/>
    </row>
    <row r="970" spans="1:8">
      <c r="A970" s="11"/>
      <c r="B970" s="11"/>
      <c r="C970" s="11"/>
      <c r="D970" s="11"/>
      <c r="E970" s="11"/>
      <c r="F970" s="11"/>
      <c r="G970" s="11"/>
      <c r="H970" s="11"/>
    </row>
    <row r="1028" spans="1:8">
      <c r="A1028" s="11"/>
      <c r="B1028" s="11"/>
      <c r="C1028" s="11"/>
      <c r="D1028" s="11"/>
      <c r="E1028" s="11"/>
      <c r="F1028" s="11"/>
      <c r="G1028" s="11"/>
      <c r="H1028" s="11"/>
    </row>
    <row r="1029" spans="1:8">
      <c r="A1029" s="11"/>
      <c r="B1029" s="11"/>
      <c r="C1029" s="11"/>
      <c r="D1029" s="11"/>
      <c r="E1029" s="11"/>
      <c r="F1029" s="11"/>
      <c r="G1029" s="11"/>
      <c r="H1029" s="11"/>
    </row>
    <row r="1030" spans="1:8">
      <c r="A1030" s="11"/>
      <c r="B1030" s="11"/>
      <c r="C1030" s="11"/>
      <c r="D1030" s="11"/>
      <c r="E1030" s="11"/>
      <c r="F1030" s="11"/>
      <c r="G1030" s="11"/>
      <c r="H1030" s="11"/>
    </row>
    <row r="1031" spans="1:8">
      <c r="A1031" s="11"/>
      <c r="B1031" s="11"/>
      <c r="C1031" s="11"/>
      <c r="D1031" s="11"/>
      <c r="E1031" s="11"/>
      <c r="F1031" s="11"/>
      <c r="G1031" s="11"/>
      <c r="H1031" s="11"/>
    </row>
    <row r="1032" spans="1:8">
      <c r="A1032" s="11"/>
      <c r="B1032" s="11"/>
      <c r="C1032" s="11"/>
      <c r="D1032" s="11"/>
      <c r="E1032" s="11"/>
      <c r="F1032" s="11"/>
      <c r="G1032" s="11"/>
      <c r="H1032" s="11"/>
    </row>
    <row r="1033" spans="1:8">
      <c r="A1033" s="11"/>
      <c r="B1033" s="11"/>
      <c r="C1033" s="11"/>
      <c r="D1033" s="11"/>
      <c r="E1033" s="11"/>
      <c r="F1033" s="11"/>
      <c r="G1033" s="11"/>
      <c r="H1033" s="11"/>
    </row>
    <row r="1034" spans="1:8">
      <c r="A1034" s="11"/>
      <c r="B1034" s="11"/>
      <c r="C1034" s="11"/>
      <c r="D1034" s="11"/>
      <c r="E1034" s="11"/>
      <c r="F1034" s="11"/>
      <c r="G1034" s="11"/>
      <c r="H1034" s="11"/>
    </row>
    <row r="1035" spans="1:8">
      <c r="A1035" s="11"/>
      <c r="B1035" s="11"/>
      <c r="C1035" s="11"/>
      <c r="D1035" s="11"/>
      <c r="E1035" s="11"/>
      <c r="F1035" s="11"/>
      <c r="G1035" s="11"/>
      <c r="H1035" s="11"/>
    </row>
    <row r="1036" spans="1:8">
      <c r="A1036" s="11"/>
      <c r="B1036" s="11"/>
      <c r="C1036" s="11"/>
      <c r="D1036" s="11"/>
      <c r="E1036" s="11"/>
      <c r="F1036" s="11"/>
      <c r="G1036" s="11"/>
      <c r="H1036" s="11"/>
    </row>
    <row r="1037" spans="1:8">
      <c r="A1037" s="11"/>
      <c r="B1037" s="11"/>
      <c r="C1037" s="11"/>
      <c r="D1037" s="11"/>
      <c r="E1037" s="11"/>
      <c r="F1037" s="11"/>
      <c r="G1037" s="11"/>
      <c r="H1037" s="11"/>
    </row>
    <row r="1038" spans="1:8">
      <c r="A1038" s="11"/>
      <c r="B1038" s="11"/>
      <c r="C1038" s="11"/>
      <c r="D1038" s="11"/>
      <c r="E1038" s="11"/>
      <c r="F1038" s="11"/>
      <c r="G1038" s="11"/>
      <c r="H1038" s="11"/>
    </row>
    <row r="1039" spans="1:8">
      <c r="A1039" s="11"/>
      <c r="B1039" s="11"/>
      <c r="C1039" s="11"/>
      <c r="D1039" s="11"/>
      <c r="E1039" s="11"/>
      <c r="F1039" s="11"/>
      <c r="G1039" s="11"/>
      <c r="H1039" s="11"/>
    </row>
    <row r="1040" spans="1:8">
      <c r="A1040" s="11"/>
      <c r="B1040" s="11"/>
      <c r="C1040" s="11"/>
      <c r="D1040" s="11"/>
      <c r="E1040" s="11"/>
      <c r="F1040" s="11"/>
      <c r="G1040" s="11"/>
      <c r="H1040" s="11"/>
    </row>
    <row r="1041" spans="1:8">
      <c r="A1041" s="11"/>
      <c r="B1041" s="11"/>
      <c r="C1041" s="11"/>
      <c r="D1041" s="11"/>
      <c r="E1041" s="11"/>
      <c r="F1041" s="11"/>
      <c r="G1041" s="11"/>
      <c r="H1041" s="11"/>
    </row>
    <row r="1042" spans="1:8">
      <c r="A1042" s="11"/>
      <c r="B1042" s="11"/>
      <c r="C1042" s="11"/>
      <c r="D1042" s="11"/>
      <c r="E1042" s="11"/>
      <c r="F1042" s="11"/>
      <c r="G1042" s="11"/>
      <c r="H1042" s="11"/>
    </row>
    <row r="1043" spans="1:8">
      <c r="A1043" s="11"/>
      <c r="B1043" s="11"/>
      <c r="C1043" s="11"/>
      <c r="D1043" s="11"/>
      <c r="E1043" s="11"/>
      <c r="F1043" s="11"/>
      <c r="G1043" s="11"/>
      <c r="H1043" s="11"/>
    </row>
    <row r="1044" spans="1:8">
      <c r="A1044" s="11"/>
      <c r="B1044" s="11"/>
      <c r="C1044" s="11"/>
      <c r="D1044" s="11"/>
      <c r="E1044" s="11"/>
      <c r="F1044" s="11"/>
      <c r="G1044" s="11"/>
      <c r="H1044" s="11"/>
    </row>
    <row r="1045" spans="1:8">
      <c r="A1045" s="11"/>
      <c r="B1045" s="11"/>
      <c r="C1045" s="11"/>
      <c r="D1045" s="11"/>
      <c r="E1045" s="11"/>
      <c r="F1045" s="11"/>
      <c r="G1045" s="11"/>
      <c r="H1045" s="11"/>
    </row>
    <row r="1046" spans="1:8">
      <c r="A1046" s="11"/>
      <c r="B1046" s="11"/>
      <c r="C1046" s="11"/>
      <c r="D1046" s="11"/>
      <c r="E1046" s="11"/>
      <c r="F1046" s="11"/>
      <c r="G1046" s="11"/>
      <c r="H1046" s="11"/>
    </row>
    <row r="1047" spans="1:8">
      <c r="A1047" s="11"/>
      <c r="B1047" s="11"/>
      <c r="C1047" s="11"/>
      <c r="D1047" s="11"/>
      <c r="E1047" s="11"/>
      <c r="F1047" s="11"/>
      <c r="G1047" s="11"/>
      <c r="H1047" s="11"/>
    </row>
    <row r="1048" spans="1:8">
      <c r="A1048" s="11"/>
      <c r="B1048" s="11"/>
      <c r="C1048" s="11"/>
      <c r="D1048" s="11"/>
      <c r="E1048" s="11"/>
      <c r="F1048" s="11"/>
      <c r="G1048" s="11"/>
      <c r="H1048" s="11"/>
    </row>
    <row r="1049" spans="1:8">
      <c r="A1049" s="11"/>
      <c r="B1049" s="11"/>
      <c r="C1049" s="11"/>
      <c r="D1049" s="11"/>
      <c r="E1049" s="11"/>
      <c r="F1049" s="11"/>
      <c r="G1049" s="11"/>
      <c r="H1049" s="11"/>
    </row>
    <row r="1050" spans="1:8">
      <c r="A1050" s="11"/>
      <c r="B1050" s="11"/>
      <c r="C1050" s="11"/>
      <c r="D1050" s="11"/>
      <c r="E1050" s="11"/>
      <c r="F1050" s="11"/>
      <c r="G1050" s="11"/>
      <c r="H1050" s="11"/>
    </row>
    <row r="1051" spans="1:8">
      <c r="A1051" s="11"/>
      <c r="B1051" s="11"/>
      <c r="C1051" s="11"/>
      <c r="D1051" s="11"/>
      <c r="E1051" s="11"/>
      <c r="F1051" s="11"/>
      <c r="G1051" s="11"/>
      <c r="H1051" s="11"/>
    </row>
    <row r="1052" spans="1:8">
      <c r="A1052" s="11"/>
      <c r="B1052" s="11"/>
      <c r="C1052" s="11"/>
      <c r="D1052" s="11"/>
      <c r="E1052" s="11"/>
      <c r="F1052" s="11"/>
      <c r="G1052" s="11"/>
      <c r="H1052" s="11"/>
    </row>
    <row r="1053" spans="1:8">
      <c r="A1053" s="11"/>
      <c r="B1053" s="11"/>
      <c r="C1053" s="11"/>
      <c r="D1053" s="11"/>
      <c r="E1053" s="11"/>
      <c r="F1053" s="11"/>
      <c r="G1053" s="11"/>
      <c r="H1053" s="11"/>
    </row>
    <row r="1054" spans="1:8">
      <c r="A1054" s="11"/>
      <c r="B1054" s="11"/>
      <c r="C1054" s="11"/>
      <c r="D1054" s="11"/>
      <c r="E1054" s="11"/>
      <c r="F1054" s="11"/>
      <c r="G1054" s="11"/>
      <c r="H1054" s="11"/>
    </row>
    <row r="1055" spans="1:8">
      <c r="A1055" s="11"/>
      <c r="B1055" s="11"/>
      <c r="C1055" s="11"/>
      <c r="D1055" s="11"/>
      <c r="E1055" s="11"/>
      <c r="F1055" s="11"/>
      <c r="G1055" s="11"/>
      <c r="H1055" s="11"/>
    </row>
    <row r="1056" spans="1:8">
      <c r="A1056" s="11"/>
      <c r="B1056" s="11"/>
      <c r="C1056" s="11"/>
      <c r="D1056" s="11"/>
      <c r="E1056" s="11"/>
      <c r="F1056" s="11"/>
      <c r="G1056" s="11"/>
      <c r="H1056" s="11"/>
    </row>
    <row r="1057" spans="1:8">
      <c r="A1057" s="11"/>
      <c r="B1057" s="11"/>
      <c r="C1057" s="11"/>
      <c r="D1057" s="11"/>
      <c r="E1057" s="11"/>
      <c r="F1057" s="11"/>
      <c r="G1057" s="11"/>
      <c r="H1057" s="11"/>
    </row>
    <row r="1058" spans="1:8">
      <c r="A1058" s="11"/>
      <c r="B1058" s="11"/>
      <c r="C1058" s="11"/>
      <c r="D1058" s="11"/>
      <c r="E1058" s="11"/>
      <c r="F1058" s="11"/>
      <c r="G1058" s="11"/>
      <c r="H1058" s="11"/>
    </row>
    <row r="1059" spans="1:8" ht="12.75">
      <c r="A1059" s="66"/>
      <c r="B1059" s="66"/>
      <c r="C1059" s="66"/>
      <c r="D1059" s="66"/>
      <c r="E1059" s="66"/>
      <c r="F1059" s="66"/>
      <c r="G1059" s="66"/>
      <c r="H1059" s="66"/>
    </row>
    <row r="1060" spans="1:8" ht="12.75">
      <c r="A1060" s="66"/>
      <c r="B1060" s="66"/>
      <c r="C1060" s="66"/>
      <c r="D1060" s="66"/>
      <c r="E1060" s="66"/>
      <c r="F1060" s="66"/>
      <c r="G1060" s="66"/>
      <c r="H1060" s="66"/>
    </row>
    <row r="1061" spans="1:8" ht="12.75">
      <c r="A1061" s="66"/>
      <c r="B1061" s="66"/>
      <c r="C1061" s="66"/>
      <c r="D1061" s="66"/>
      <c r="E1061" s="66"/>
      <c r="F1061" s="66"/>
      <c r="G1061" s="66"/>
      <c r="H1061" s="66"/>
    </row>
    <row r="1062" spans="1:8" ht="12.75">
      <c r="A1062" s="66"/>
      <c r="B1062" s="66"/>
      <c r="C1062" s="66"/>
      <c r="D1062" s="66"/>
      <c r="E1062" s="66"/>
      <c r="F1062" s="66"/>
      <c r="G1062" s="66"/>
      <c r="H1062" s="66"/>
    </row>
    <row r="1063" spans="1:8" ht="12.75">
      <c r="A1063" s="66"/>
      <c r="B1063" s="66"/>
      <c r="C1063" s="66"/>
      <c r="D1063" s="66"/>
      <c r="E1063" s="66"/>
      <c r="F1063" s="66"/>
      <c r="G1063" s="66"/>
      <c r="H1063" s="66"/>
    </row>
    <row r="1064" spans="1:8" ht="12.75">
      <c r="A1064" s="66"/>
      <c r="B1064" s="66"/>
      <c r="C1064" s="66"/>
      <c r="D1064" s="66"/>
      <c r="E1064" s="66"/>
      <c r="F1064" s="66"/>
      <c r="G1064" s="66"/>
      <c r="H1064" s="66"/>
    </row>
    <row r="1065" spans="1:8" ht="12.75">
      <c r="A1065" s="66"/>
      <c r="B1065" s="66"/>
      <c r="C1065" s="66"/>
      <c r="D1065" s="66"/>
      <c r="E1065" s="66"/>
      <c r="F1065" s="66"/>
      <c r="G1065" s="66"/>
      <c r="H1065" s="66"/>
    </row>
    <row r="1066" spans="1:8" ht="12.75">
      <c r="A1066" s="66"/>
      <c r="B1066" s="66"/>
      <c r="C1066" s="66"/>
      <c r="D1066" s="66"/>
      <c r="E1066" s="66"/>
      <c r="F1066" s="66"/>
      <c r="G1066" s="66"/>
      <c r="H1066" s="66"/>
    </row>
    <row r="1067" spans="1:8" ht="12.75">
      <c r="A1067" s="66"/>
      <c r="B1067" s="66"/>
      <c r="C1067" s="66"/>
      <c r="D1067" s="66"/>
      <c r="E1067" s="66"/>
      <c r="F1067" s="66"/>
      <c r="G1067" s="66"/>
      <c r="H1067" s="66"/>
    </row>
    <row r="1068" spans="1:8" ht="12.75">
      <c r="A1068" s="66"/>
      <c r="B1068" s="66"/>
      <c r="C1068" s="66"/>
      <c r="D1068" s="66"/>
      <c r="E1068" s="66"/>
      <c r="F1068" s="66"/>
      <c r="G1068" s="66"/>
      <c r="H1068" s="66"/>
    </row>
    <row r="1069" spans="1:8" ht="12.75">
      <c r="A1069" s="66"/>
      <c r="B1069" s="66"/>
      <c r="C1069" s="66"/>
      <c r="D1069" s="66"/>
      <c r="E1069" s="66"/>
      <c r="F1069" s="66"/>
      <c r="G1069" s="66"/>
      <c r="H1069" s="66"/>
    </row>
    <row r="1070" spans="1:8" ht="12.75">
      <c r="A1070" s="66"/>
      <c r="B1070" s="66"/>
      <c r="C1070" s="66"/>
      <c r="D1070" s="66"/>
      <c r="E1070" s="66"/>
      <c r="F1070" s="66"/>
      <c r="G1070" s="66"/>
      <c r="H1070" s="66"/>
    </row>
    <row r="1071" spans="1:8" ht="12.75">
      <c r="A1071" s="66"/>
      <c r="B1071" s="66"/>
      <c r="C1071" s="66"/>
      <c r="D1071" s="66"/>
      <c r="E1071" s="66"/>
      <c r="F1071" s="66"/>
      <c r="G1071" s="66"/>
      <c r="H1071" s="66"/>
    </row>
    <row r="1072" spans="1:8" ht="12.75">
      <c r="A1072" s="66"/>
      <c r="B1072" s="66"/>
      <c r="C1072" s="66"/>
      <c r="D1072" s="66"/>
      <c r="E1072" s="66"/>
      <c r="F1072" s="66"/>
      <c r="G1072" s="66"/>
      <c r="H1072" s="66"/>
    </row>
    <row r="1073" spans="1:8" ht="12.75">
      <c r="A1073" s="66"/>
      <c r="B1073" s="66"/>
      <c r="C1073" s="66"/>
      <c r="D1073" s="66"/>
      <c r="E1073" s="66"/>
      <c r="F1073" s="66"/>
      <c r="G1073" s="66"/>
      <c r="H1073" s="66"/>
    </row>
    <row r="1074" spans="1:8" ht="12.75">
      <c r="A1074" s="66"/>
      <c r="B1074" s="66"/>
      <c r="C1074" s="66"/>
      <c r="D1074" s="66"/>
      <c r="E1074" s="66"/>
      <c r="F1074" s="66"/>
      <c r="G1074" s="66"/>
      <c r="H1074" s="66"/>
    </row>
    <row r="1075" spans="1:8" ht="12.75">
      <c r="A1075" s="66"/>
      <c r="B1075" s="66"/>
      <c r="C1075" s="66"/>
      <c r="D1075" s="66"/>
      <c r="E1075" s="66"/>
      <c r="F1075" s="66"/>
      <c r="G1075" s="66"/>
      <c r="H1075" s="66"/>
    </row>
    <row r="1076" spans="1:8" ht="12.75">
      <c r="A1076" s="66"/>
      <c r="B1076" s="66"/>
      <c r="C1076" s="66"/>
      <c r="D1076" s="66"/>
      <c r="E1076" s="66"/>
      <c r="F1076" s="66"/>
      <c r="G1076" s="66"/>
      <c r="H1076" s="66"/>
    </row>
    <row r="1077" spans="1:8" ht="12.75">
      <c r="A1077" s="66"/>
      <c r="B1077" s="66"/>
      <c r="C1077" s="66"/>
      <c r="D1077" s="66"/>
      <c r="E1077" s="66"/>
      <c r="F1077" s="66"/>
      <c r="G1077" s="66"/>
      <c r="H1077" s="66"/>
    </row>
    <row r="1078" spans="1:8" ht="12.75">
      <c r="A1078" s="66"/>
      <c r="B1078" s="66"/>
      <c r="C1078" s="66"/>
      <c r="D1078" s="66"/>
      <c r="E1078" s="66"/>
      <c r="F1078" s="66"/>
      <c r="G1078" s="66"/>
      <c r="H1078" s="66"/>
    </row>
    <row r="1079" spans="1:8" ht="12.75">
      <c r="A1079" s="66"/>
      <c r="B1079" s="66"/>
      <c r="C1079" s="66"/>
      <c r="D1079" s="66"/>
      <c r="E1079" s="66"/>
      <c r="F1079" s="66"/>
      <c r="G1079" s="66"/>
      <c r="H1079" s="66"/>
    </row>
    <row r="1080" spans="1:8" ht="12.75">
      <c r="A1080" s="66"/>
      <c r="B1080" s="66"/>
      <c r="C1080" s="66"/>
      <c r="D1080" s="66"/>
      <c r="E1080" s="66"/>
      <c r="F1080" s="66"/>
      <c r="G1080" s="66"/>
      <c r="H1080" s="66"/>
    </row>
    <row r="1081" spans="1:8" ht="12.75">
      <c r="A1081" s="66"/>
      <c r="B1081" s="66"/>
      <c r="C1081" s="66"/>
      <c r="D1081" s="66"/>
      <c r="E1081" s="66"/>
      <c r="F1081" s="66"/>
      <c r="G1081" s="66"/>
      <c r="H1081" s="66"/>
    </row>
    <row r="1082" spans="1:8" ht="12.75">
      <c r="A1082" s="66"/>
      <c r="B1082" s="66"/>
      <c r="C1082" s="66"/>
      <c r="D1082" s="66"/>
      <c r="E1082" s="66"/>
      <c r="F1082" s="66"/>
      <c r="G1082" s="66"/>
      <c r="H1082" s="66"/>
    </row>
    <row r="1083" spans="1:8" ht="12.75">
      <c r="A1083" s="66"/>
      <c r="B1083" s="66"/>
      <c r="C1083" s="66"/>
      <c r="D1083" s="66"/>
      <c r="E1083" s="66"/>
      <c r="F1083" s="66"/>
      <c r="G1083" s="66"/>
      <c r="H1083" s="66"/>
    </row>
    <row r="1084" spans="1:8" ht="12.75">
      <c r="A1084" s="66"/>
      <c r="B1084" s="66"/>
      <c r="C1084" s="66"/>
      <c r="D1084" s="66"/>
      <c r="E1084" s="66"/>
      <c r="F1084" s="66"/>
      <c r="G1084" s="66"/>
      <c r="H1084" s="66"/>
    </row>
    <row r="1085" spans="1:8" ht="12.75">
      <c r="A1085" s="66"/>
      <c r="B1085" s="66"/>
      <c r="C1085" s="66"/>
      <c r="D1085" s="66"/>
      <c r="E1085" s="66"/>
      <c r="F1085" s="66"/>
      <c r="G1085" s="66"/>
      <c r="H1085" s="66"/>
    </row>
    <row r="1086" spans="1:8" ht="12.75">
      <c r="A1086" s="66"/>
      <c r="B1086" s="66"/>
      <c r="C1086" s="66"/>
      <c r="D1086" s="66"/>
      <c r="E1086" s="66"/>
      <c r="F1086" s="66"/>
      <c r="G1086" s="66"/>
      <c r="H1086" s="66"/>
    </row>
    <row r="1087" spans="1:8" ht="12.75">
      <c r="A1087" s="66"/>
      <c r="B1087" s="66"/>
      <c r="C1087" s="66"/>
      <c r="D1087" s="66"/>
      <c r="E1087" s="66"/>
      <c r="F1087" s="66"/>
      <c r="G1087" s="66"/>
      <c r="H1087" s="66"/>
    </row>
    <row r="1088" spans="1:8" ht="12.75">
      <c r="A1088" s="66"/>
      <c r="B1088" s="66"/>
      <c r="C1088" s="66"/>
      <c r="D1088" s="66"/>
      <c r="E1088" s="66"/>
      <c r="F1088" s="66"/>
      <c r="G1088" s="66"/>
      <c r="H1088" s="66"/>
    </row>
    <row r="1089" spans="1:9" ht="12.75">
      <c r="A1089" s="66"/>
      <c r="B1089" s="66"/>
      <c r="C1089" s="66"/>
      <c r="D1089" s="66"/>
      <c r="E1089" s="66"/>
      <c r="F1089" s="66"/>
      <c r="G1089" s="66"/>
      <c r="H1089" s="66"/>
    </row>
    <row r="1090" spans="1:9" ht="12.75">
      <c r="A1090" s="66"/>
      <c r="B1090" s="66"/>
      <c r="C1090" s="66"/>
      <c r="D1090" s="66"/>
      <c r="E1090" s="66"/>
      <c r="F1090" s="66"/>
      <c r="G1090" s="66"/>
      <c r="H1090" s="66"/>
    </row>
    <row r="1091" spans="1:9" ht="12.75">
      <c r="A1091" s="66"/>
      <c r="B1091" s="66"/>
      <c r="C1091" s="66"/>
      <c r="D1091" s="66"/>
      <c r="E1091" s="66"/>
      <c r="F1091" s="66"/>
      <c r="G1091" s="66"/>
      <c r="H1091" s="66"/>
    </row>
    <row r="1092" spans="1:9" ht="12.75">
      <c r="A1092" s="66"/>
      <c r="B1092" s="66"/>
      <c r="C1092" s="66"/>
      <c r="D1092" s="66"/>
      <c r="E1092" s="66"/>
      <c r="F1092" s="66"/>
      <c r="G1092" s="66"/>
      <c r="H1092" s="66"/>
    </row>
    <row r="1093" spans="1:9" ht="12.75">
      <c r="A1093" s="66"/>
      <c r="B1093" s="66"/>
      <c r="C1093" s="66"/>
      <c r="D1093" s="66"/>
      <c r="E1093" s="66"/>
      <c r="F1093" s="66"/>
      <c r="G1093" s="66"/>
      <c r="H1093" s="66"/>
      <c r="I1093" s="11"/>
    </row>
    <row r="1094" spans="1:9" ht="12.75">
      <c r="A1094" s="66"/>
      <c r="B1094" s="66"/>
      <c r="C1094" s="66"/>
      <c r="D1094" s="66"/>
      <c r="E1094" s="66"/>
      <c r="F1094" s="66"/>
      <c r="G1094" s="66"/>
      <c r="H1094" s="66"/>
      <c r="I1094" s="11"/>
    </row>
    <row r="1095" spans="1:9" ht="12.75">
      <c r="A1095" s="66"/>
      <c r="B1095" s="66"/>
      <c r="C1095" s="66"/>
      <c r="D1095" s="66"/>
      <c r="E1095" s="66"/>
      <c r="F1095" s="66"/>
      <c r="G1095" s="66"/>
      <c r="H1095" s="66"/>
      <c r="I1095" s="11"/>
    </row>
    <row r="1096" spans="1:9" ht="12.75">
      <c r="A1096" s="66"/>
      <c r="B1096" s="66"/>
      <c r="C1096" s="66"/>
      <c r="D1096" s="66"/>
      <c r="E1096" s="66"/>
      <c r="F1096" s="66"/>
      <c r="G1096" s="66"/>
      <c r="H1096" s="66"/>
      <c r="I1096" s="11"/>
    </row>
    <row r="1097" spans="1:9" ht="12.75">
      <c r="A1097" s="66"/>
      <c r="B1097" s="66"/>
      <c r="C1097" s="66"/>
      <c r="D1097" s="66"/>
      <c r="E1097" s="66"/>
      <c r="F1097" s="66"/>
      <c r="G1097" s="66"/>
      <c r="H1097" s="66"/>
      <c r="I1097" s="11"/>
    </row>
    <row r="1098" spans="1:9" ht="12.75">
      <c r="A1098" s="66"/>
      <c r="B1098" s="66"/>
      <c r="C1098" s="66"/>
      <c r="D1098" s="66"/>
      <c r="E1098" s="66"/>
      <c r="F1098" s="66"/>
      <c r="G1098" s="66"/>
      <c r="H1098" s="66"/>
      <c r="I1098" s="11"/>
    </row>
    <row r="1099" spans="1:9" ht="12.75">
      <c r="A1099" s="66"/>
      <c r="B1099" s="66"/>
      <c r="C1099" s="66"/>
      <c r="D1099" s="66"/>
      <c r="E1099" s="66"/>
      <c r="F1099" s="66"/>
      <c r="G1099" s="66"/>
      <c r="H1099" s="66"/>
      <c r="I1099" s="11"/>
    </row>
    <row r="1100" spans="1:9" ht="12.75">
      <c r="A1100" s="66"/>
      <c r="B1100" s="66"/>
      <c r="C1100" s="66"/>
      <c r="D1100" s="66"/>
      <c r="E1100" s="66"/>
      <c r="F1100" s="66"/>
      <c r="G1100" s="66"/>
      <c r="H1100" s="66"/>
      <c r="I1100" s="11"/>
    </row>
    <row r="1101" spans="1:9" ht="12.75">
      <c r="A1101" s="66"/>
      <c r="B1101" s="66"/>
      <c r="C1101" s="66"/>
      <c r="D1101" s="66"/>
      <c r="E1101" s="66"/>
      <c r="F1101" s="66"/>
      <c r="G1101" s="66"/>
      <c r="H1101" s="66"/>
      <c r="I1101" s="11"/>
    </row>
    <row r="1102" spans="1:9" ht="12.75">
      <c r="A1102" s="66"/>
      <c r="B1102" s="66"/>
      <c r="C1102" s="66"/>
      <c r="D1102" s="66"/>
      <c r="E1102" s="66"/>
      <c r="F1102" s="66"/>
      <c r="G1102" s="66"/>
      <c r="H1102" s="66"/>
      <c r="I1102" s="11"/>
    </row>
    <row r="1103" spans="1:9" ht="12.75">
      <c r="A1103" s="66"/>
      <c r="B1103" s="66"/>
      <c r="C1103" s="66"/>
      <c r="D1103" s="66"/>
      <c r="E1103" s="66"/>
      <c r="F1103" s="66"/>
      <c r="G1103" s="66"/>
      <c r="H1103" s="66"/>
      <c r="I1103" s="11"/>
    </row>
    <row r="1104" spans="1:9" ht="12.75">
      <c r="A1104" s="66"/>
      <c r="B1104" s="66"/>
      <c r="C1104" s="66"/>
      <c r="D1104" s="66"/>
      <c r="E1104" s="66"/>
      <c r="F1104" s="66"/>
      <c r="G1104" s="66"/>
      <c r="H1104" s="66"/>
      <c r="I1104" s="11"/>
    </row>
    <row r="1105" spans="1:9" ht="12.75">
      <c r="A1105" s="66"/>
      <c r="B1105" s="66"/>
      <c r="C1105" s="66"/>
      <c r="D1105" s="66"/>
      <c r="E1105" s="66"/>
      <c r="F1105" s="66"/>
      <c r="G1105" s="66"/>
      <c r="H1105" s="66"/>
      <c r="I1105" s="11"/>
    </row>
    <row r="1106" spans="1:9" ht="12.75">
      <c r="A1106" s="66"/>
      <c r="B1106" s="66"/>
      <c r="C1106" s="66"/>
      <c r="D1106" s="66"/>
      <c r="E1106" s="66"/>
      <c r="F1106" s="66"/>
      <c r="G1106" s="66"/>
      <c r="H1106" s="66"/>
      <c r="I1106" s="11"/>
    </row>
    <row r="1107" spans="1:9" ht="12.75">
      <c r="A1107" s="66"/>
      <c r="B1107" s="66"/>
      <c r="C1107" s="66"/>
      <c r="D1107" s="66"/>
      <c r="E1107" s="66"/>
      <c r="F1107" s="66"/>
      <c r="G1107" s="66"/>
      <c r="H1107" s="66"/>
      <c r="I1107" s="11"/>
    </row>
    <row r="1108" spans="1:9" ht="12.75">
      <c r="A1108" s="66"/>
      <c r="B1108" s="66"/>
      <c r="C1108" s="66"/>
      <c r="D1108" s="66"/>
      <c r="E1108" s="66"/>
      <c r="F1108" s="66"/>
      <c r="G1108" s="66"/>
      <c r="H1108" s="66"/>
      <c r="I1108" s="11"/>
    </row>
    <row r="1109" spans="1:9" ht="12.75">
      <c r="A1109" s="66"/>
      <c r="B1109" s="66"/>
      <c r="C1109" s="66"/>
      <c r="D1109" s="66"/>
      <c r="E1109" s="66"/>
      <c r="F1109" s="66"/>
      <c r="G1109" s="66"/>
      <c r="H1109" s="66"/>
      <c r="I1109" s="11"/>
    </row>
    <row r="1110" spans="1:9" ht="12.75">
      <c r="A1110" s="66"/>
      <c r="B1110" s="66"/>
      <c r="C1110" s="66"/>
      <c r="D1110" s="66"/>
      <c r="E1110" s="66"/>
      <c r="F1110" s="66"/>
      <c r="G1110" s="66"/>
      <c r="H1110" s="66"/>
      <c r="I1110" s="11"/>
    </row>
    <row r="1111" spans="1:9" ht="12.75">
      <c r="A1111" s="66"/>
      <c r="B1111" s="66"/>
      <c r="C1111" s="66"/>
      <c r="D1111" s="66"/>
      <c r="E1111" s="66"/>
      <c r="F1111" s="66"/>
      <c r="G1111" s="66"/>
      <c r="H1111" s="66"/>
      <c r="I1111" s="11"/>
    </row>
    <row r="1112" spans="1:9" ht="12.75">
      <c r="A1112" s="66"/>
      <c r="B1112" s="66"/>
      <c r="C1112" s="66"/>
      <c r="D1112" s="66"/>
      <c r="E1112" s="66"/>
      <c r="F1112" s="66"/>
      <c r="G1112" s="66"/>
      <c r="H1112" s="66"/>
      <c r="I1112" s="11"/>
    </row>
    <row r="1113" spans="1:9" ht="12.75">
      <c r="A1113" s="66"/>
      <c r="B1113" s="66"/>
      <c r="C1113" s="66"/>
      <c r="D1113" s="66"/>
      <c r="E1113" s="66"/>
      <c r="F1113" s="66"/>
      <c r="G1113" s="66"/>
      <c r="H1113" s="66"/>
      <c r="I1113" s="11"/>
    </row>
    <row r="1114" spans="1:9" ht="12.75">
      <c r="A1114" s="66"/>
      <c r="B1114" s="66"/>
      <c r="C1114" s="66"/>
      <c r="D1114" s="66"/>
      <c r="E1114" s="66"/>
      <c r="F1114" s="66"/>
      <c r="G1114" s="66"/>
      <c r="H1114" s="66"/>
      <c r="I1114" s="11"/>
    </row>
    <row r="1115" spans="1:9" ht="12.75">
      <c r="A1115" s="66"/>
      <c r="B1115" s="66"/>
      <c r="C1115" s="66"/>
      <c r="D1115" s="66"/>
      <c r="E1115" s="66"/>
      <c r="F1115" s="66"/>
      <c r="G1115" s="66"/>
      <c r="H1115" s="66"/>
      <c r="I1115" s="11"/>
    </row>
    <row r="1116" spans="1:9" ht="12.75">
      <c r="A1116" s="66"/>
      <c r="B1116" s="66"/>
      <c r="C1116" s="66"/>
      <c r="D1116" s="66"/>
      <c r="E1116" s="66"/>
      <c r="F1116" s="66"/>
      <c r="G1116" s="66"/>
      <c r="H1116" s="66"/>
      <c r="I1116" s="11"/>
    </row>
    <row r="1117" spans="1:9" ht="12.75">
      <c r="A1117" s="66"/>
      <c r="B1117" s="66"/>
      <c r="C1117" s="66"/>
      <c r="D1117" s="66"/>
      <c r="E1117" s="66"/>
      <c r="F1117" s="66"/>
      <c r="G1117" s="66"/>
      <c r="H1117" s="66"/>
      <c r="I1117" s="11"/>
    </row>
    <row r="1118" spans="1:9" ht="12.75">
      <c r="A1118" s="66"/>
      <c r="B1118" s="66"/>
      <c r="C1118" s="66"/>
      <c r="D1118" s="66"/>
      <c r="E1118" s="66"/>
      <c r="F1118" s="66"/>
      <c r="G1118" s="66"/>
      <c r="H1118" s="66"/>
      <c r="I1118" s="11"/>
    </row>
    <row r="1119" spans="1:9" ht="12.75">
      <c r="A1119" s="66"/>
      <c r="B1119" s="66"/>
      <c r="C1119" s="66"/>
      <c r="D1119" s="66"/>
      <c r="E1119" s="66"/>
      <c r="F1119" s="66"/>
      <c r="G1119" s="66"/>
      <c r="H1119" s="66"/>
      <c r="I1119" s="11"/>
    </row>
    <row r="1120" spans="1:9" ht="12.75">
      <c r="A1120" s="66"/>
      <c r="B1120" s="66"/>
      <c r="C1120" s="66"/>
      <c r="D1120" s="66"/>
      <c r="E1120" s="66"/>
      <c r="F1120" s="66"/>
      <c r="G1120" s="66"/>
      <c r="H1120" s="66"/>
      <c r="I1120" s="11"/>
    </row>
    <row r="1121" spans="1:9" ht="12.75">
      <c r="A1121" s="66"/>
      <c r="B1121" s="66"/>
      <c r="C1121" s="66"/>
      <c r="D1121" s="66"/>
      <c r="E1121" s="66"/>
      <c r="F1121" s="66"/>
      <c r="G1121" s="66"/>
      <c r="H1121" s="66"/>
      <c r="I1121" s="11"/>
    </row>
    <row r="1122" spans="1:9" ht="12.75">
      <c r="A1122" s="66"/>
      <c r="B1122" s="66"/>
      <c r="C1122" s="66"/>
      <c r="D1122" s="66"/>
      <c r="E1122" s="66"/>
      <c r="F1122" s="66"/>
      <c r="G1122" s="66"/>
      <c r="H1122" s="66"/>
      <c r="I1122" s="11"/>
    </row>
    <row r="1123" spans="1:9" ht="12.75">
      <c r="A1123" s="66"/>
      <c r="B1123" s="66"/>
      <c r="C1123" s="66"/>
      <c r="D1123" s="66"/>
      <c r="E1123" s="66"/>
      <c r="F1123" s="66"/>
      <c r="G1123" s="66"/>
      <c r="H1123" s="66"/>
      <c r="I1123" s="11"/>
    </row>
    <row r="1124" spans="1:9">
      <c r="A1124" s="11"/>
      <c r="B1124" s="11"/>
      <c r="C1124" s="11"/>
      <c r="D1124" s="11"/>
      <c r="E1124" s="11"/>
      <c r="F1124" s="11"/>
      <c r="G1124" s="11"/>
      <c r="H1124" s="11"/>
      <c r="I1124" s="11"/>
    </row>
    <row r="1125" spans="1:9">
      <c r="A1125" s="11"/>
      <c r="B1125" s="11"/>
      <c r="C1125" s="11"/>
      <c r="D1125" s="11"/>
      <c r="E1125" s="11"/>
      <c r="F1125" s="11"/>
      <c r="G1125" s="11"/>
      <c r="H1125" s="11"/>
      <c r="I1125" s="11"/>
    </row>
    <row r="1126" spans="1:9">
      <c r="A1126" s="11"/>
      <c r="B1126" s="11"/>
      <c r="C1126" s="11"/>
      <c r="D1126" s="11"/>
      <c r="E1126" s="11"/>
      <c r="F1126" s="11"/>
      <c r="G1126" s="11"/>
      <c r="H1126" s="11"/>
      <c r="I1126" s="11"/>
    </row>
    <row r="1127" spans="1:9">
      <c r="A1127" s="11"/>
      <c r="B1127" s="11"/>
      <c r="C1127" s="11"/>
      <c r="D1127" s="11"/>
      <c r="E1127" s="11"/>
      <c r="F1127" s="11"/>
      <c r="G1127" s="11"/>
      <c r="H1127" s="11"/>
      <c r="I1127" s="11"/>
    </row>
    <row r="1128" spans="1:9">
      <c r="A1128" s="11"/>
      <c r="B1128" s="11"/>
      <c r="C1128" s="11"/>
      <c r="D1128" s="11"/>
      <c r="E1128" s="11"/>
      <c r="F1128" s="11"/>
      <c r="G1128" s="11"/>
      <c r="H1128" s="11"/>
      <c r="I1128" s="11"/>
    </row>
    <row r="1129" spans="1:9">
      <c r="A1129" s="11"/>
      <c r="B1129" s="11"/>
      <c r="C1129" s="11"/>
      <c r="D1129" s="11"/>
      <c r="E1129" s="11"/>
      <c r="F1129" s="11"/>
      <c r="G1129" s="11"/>
      <c r="H1129" s="11"/>
      <c r="I1129" s="11"/>
    </row>
    <row r="1130" spans="1:9">
      <c r="A1130" s="11"/>
      <c r="B1130" s="11"/>
      <c r="C1130" s="11"/>
      <c r="D1130" s="11"/>
      <c r="E1130" s="11"/>
      <c r="F1130" s="11"/>
      <c r="G1130" s="11"/>
      <c r="H1130" s="11"/>
      <c r="I1130" s="11"/>
    </row>
    <row r="1131" spans="1:9">
      <c r="A1131" s="11"/>
      <c r="B1131" s="11"/>
      <c r="C1131" s="11"/>
      <c r="D1131" s="11"/>
      <c r="E1131" s="11"/>
      <c r="F1131" s="11"/>
      <c r="G1131" s="11"/>
      <c r="H1131" s="11"/>
      <c r="I1131" s="11"/>
    </row>
    <row r="1132" spans="1:9">
      <c r="A1132" s="11"/>
      <c r="B1132" s="11"/>
      <c r="C1132" s="11"/>
      <c r="D1132" s="11"/>
      <c r="E1132" s="11"/>
      <c r="F1132" s="11"/>
      <c r="G1132" s="11"/>
      <c r="H1132" s="11"/>
      <c r="I1132" s="11"/>
    </row>
    <row r="1133" spans="1:9">
      <c r="A1133" s="11"/>
      <c r="B1133" s="11"/>
      <c r="C1133" s="11"/>
      <c r="D1133" s="11"/>
      <c r="E1133" s="11"/>
      <c r="F1133" s="11"/>
      <c r="G1133" s="11"/>
      <c r="H1133" s="11"/>
      <c r="I1133" s="11"/>
    </row>
    <row r="1134" spans="1:9">
      <c r="A1134" s="11"/>
      <c r="B1134" s="11"/>
      <c r="C1134" s="11"/>
      <c r="D1134" s="11"/>
      <c r="E1134" s="11"/>
      <c r="F1134" s="11"/>
      <c r="G1134" s="11"/>
      <c r="H1134" s="11"/>
      <c r="I1134" s="11"/>
    </row>
    <row r="1135" spans="1:9">
      <c r="A1135" s="11"/>
      <c r="B1135" s="11"/>
      <c r="C1135" s="11"/>
      <c r="D1135" s="11"/>
      <c r="E1135" s="11"/>
      <c r="F1135" s="11"/>
      <c r="G1135" s="11"/>
      <c r="H1135" s="11"/>
      <c r="I1135" s="11"/>
    </row>
    <row r="1136" spans="1:9">
      <c r="A1136" s="11"/>
      <c r="B1136" s="11"/>
      <c r="C1136" s="11"/>
      <c r="D1136" s="11"/>
      <c r="E1136" s="11"/>
      <c r="F1136" s="11"/>
      <c r="G1136" s="11"/>
      <c r="H1136" s="11"/>
      <c r="I1136" s="11"/>
    </row>
    <row r="1137" spans="1:9">
      <c r="A1137" s="11"/>
      <c r="B1137" s="11"/>
      <c r="C1137" s="11"/>
      <c r="D1137" s="11"/>
      <c r="E1137" s="11"/>
      <c r="F1137" s="11"/>
      <c r="G1137" s="11"/>
      <c r="H1137" s="11"/>
      <c r="I1137" s="11"/>
    </row>
    <row r="1138" spans="1:9">
      <c r="A1138" s="11"/>
      <c r="B1138" s="11"/>
      <c r="C1138" s="11"/>
      <c r="D1138" s="11"/>
      <c r="E1138" s="11"/>
      <c r="F1138" s="11"/>
      <c r="G1138" s="11"/>
      <c r="H1138" s="11"/>
      <c r="I1138" s="11"/>
    </row>
    <row r="1139" spans="1:9">
      <c r="A1139" s="11"/>
      <c r="B1139" s="11"/>
      <c r="C1139" s="11"/>
      <c r="D1139" s="11"/>
      <c r="E1139" s="11"/>
      <c r="F1139" s="11"/>
      <c r="G1139" s="11"/>
      <c r="H1139" s="11"/>
      <c r="I1139" s="11"/>
    </row>
    <row r="1140" spans="1:9">
      <c r="A1140" s="11"/>
      <c r="B1140" s="11"/>
      <c r="C1140" s="11"/>
      <c r="D1140" s="11"/>
      <c r="E1140" s="11"/>
      <c r="F1140" s="11"/>
      <c r="G1140" s="11"/>
      <c r="H1140" s="11"/>
      <c r="I1140" s="11"/>
    </row>
    <row r="1141" spans="1:9">
      <c r="A1141" s="11"/>
      <c r="B1141" s="11"/>
      <c r="C1141" s="11"/>
      <c r="D1141" s="11"/>
      <c r="E1141" s="11"/>
      <c r="F1141" s="11"/>
      <c r="G1141" s="11"/>
      <c r="H1141" s="11"/>
      <c r="I1141" s="11"/>
    </row>
    <row r="1142" spans="1:9">
      <c r="A1142" s="11"/>
      <c r="B1142" s="11"/>
      <c r="C1142" s="11"/>
      <c r="D1142" s="11"/>
      <c r="E1142" s="11"/>
      <c r="F1142" s="11"/>
      <c r="G1142" s="11"/>
      <c r="H1142" s="11"/>
      <c r="I1142" s="11"/>
    </row>
    <row r="1143" spans="1:9">
      <c r="A1143" s="11"/>
      <c r="B1143" s="11"/>
      <c r="C1143" s="11"/>
      <c r="D1143" s="11"/>
      <c r="E1143" s="11"/>
      <c r="F1143" s="11"/>
      <c r="G1143" s="11"/>
      <c r="H1143" s="11"/>
      <c r="I1143" s="11"/>
    </row>
    <row r="1144" spans="1:9">
      <c r="A1144" s="11"/>
      <c r="B1144" s="11"/>
      <c r="C1144" s="11"/>
      <c r="D1144" s="11"/>
      <c r="E1144" s="11"/>
      <c r="F1144" s="11"/>
      <c r="G1144" s="11"/>
      <c r="H1144" s="11"/>
      <c r="I1144" s="11"/>
    </row>
    <row r="1145" spans="1:9">
      <c r="A1145" s="11"/>
      <c r="B1145" s="11"/>
      <c r="C1145" s="11"/>
      <c r="D1145" s="11"/>
      <c r="E1145" s="11"/>
      <c r="F1145" s="11"/>
      <c r="G1145" s="11"/>
      <c r="H1145" s="11"/>
      <c r="I1145" s="11"/>
    </row>
    <row r="1146" spans="1:9">
      <c r="A1146" s="11"/>
      <c r="B1146" s="11"/>
      <c r="C1146" s="11"/>
      <c r="D1146" s="11"/>
      <c r="E1146" s="11"/>
      <c r="F1146" s="11"/>
      <c r="G1146" s="11"/>
      <c r="H1146" s="11"/>
      <c r="I1146" s="11"/>
    </row>
    <row r="1147" spans="1:9">
      <c r="A1147" s="11"/>
      <c r="B1147" s="11"/>
      <c r="C1147" s="11"/>
      <c r="D1147" s="11"/>
      <c r="E1147" s="11"/>
      <c r="F1147" s="11"/>
      <c r="G1147" s="11"/>
      <c r="H1147" s="11"/>
      <c r="I1147" s="11"/>
    </row>
    <row r="1148" spans="1:9">
      <c r="A1148" s="11"/>
      <c r="B1148" s="11"/>
      <c r="C1148" s="11"/>
      <c r="D1148" s="11"/>
      <c r="E1148" s="11"/>
      <c r="F1148" s="11"/>
      <c r="G1148" s="11"/>
      <c r="H1148" s="11"/>
      <c r="I1148" s="11"/>
    </row>
    <row r="1149" spans="1:9">
      <c r="A1149" s="11"/>
      <c r="B1149" s="11"/>
      <c r="C1149" s="11"/>
      <c r="D1149" s="11"/>
      <c r="E1149" s="11"/>
      <c r="F1149" s="11"/>
      <c r="G1149" s="11"/>
      <c r="H1149" s="11"/>
      <c r="I1149" s="11"/>
    </row>
    <row r="1150" spans="1:9">
      <c r="A1150" s="11"/>
      <c r="B1150" s="11"/>
      <c r="C1150" s="11"/>
      <c r="D1150" s="11"/>
      <c r="E1150" s="11"/>
      <c r="F1150" s="11"/>
      <c r="G1150" s="11"/>
      <c r="H1150" s="11"/>
      <c r="I1150" s="11"/>
    </row>
    <row r="1151" spans="1:9">
      <c r="A1151" s="11"/>
      <c r="B1151" s="11"/>
      <c r="C1151" s="11"/>
      <c r="D1151" s="11"/>
      <c r="E1151" s="11"/>
      <c r="F1151" s="11"/>
      <c r="G1151" s="11"/>
      <c r="H1151" s="11"/>
      <c r="I1151" s="11"/>
    </row>
    <row r="1152" spans="1:9">
      <c r="A1152" s="11"/>
      <c r="B1152" s="11"/>
      <c r="C1152" s="11"/>
      <c r="D1152" s="11"/>
      <c r="E1152" s="11"/>
      <c r="F1152" s="11"/>
      <c r="G1152" s="11"/>
      <c r="H1152" s="11"/>
      <c r="I1152" s="11"/>
    </row>
    <row r="1153" spans="1:71">
      <c r="A1153" s="11"/>
      <c r="B1153" s="11"/>
      <c r="C1153" s="11"/>
      <c r="D1153" s="11"/>
      <c r="E1153" s="11"/>
      <c r="F1153" s="11"/>
      <c r="G1153" s="11"/>
      <c r="H1153" s="11"/>
      <c r="I1153" s="11"/>
    </row>
    <row r="1154" spans="1:71">
      <c r="A1154" s="11"/>
      <c r="B1154" s="11"/>
      <c r="C1154" s="11"/>
      <c r="D1154" s="11"/>
      <c r="E1154" s="11"/>
      <c r="F1154" s="11"/>
      <c r="G1154" s="11"/>
      <c r="H1154" s="11"/>
      <c r="I1154" s="11"/>
    </row>
    <row r="1155" spans="1:71">
      <c r="A1155" s="11"/>
      <c r="B1155" s="11"/>
      <c r="C1155" s="11"/>
      <c r="D1155" s="11"/>
      <c r="E1155" s="11"/>
      <c r="F1155" s="11"/>
      <c r="G1155" s="11"/>
      <c r="H1155" s="11"/>
      <c r="I1155" s="11"/>
    </row>
    <row r="1156" spans="1:71">
      <c r="A1156" s="11"/>
      <c r="B1156" s="11"/>
      <c r="C1156" s="11"/>
      <c r="D1156" s="11"/>
      <c r="E1156" s="11"/>
      <c r="F1156" s="11"/>
      <c r="G1156" s="11"/>
      <c r="H1156" s="11"/>
      <c r="I1156" s="11"/>
    </row>
    <row r="1157" spans="1:71">
      <c r="A1157" s="11"/>
      <c r="B1157" s="11"/>
      <c r="C1157" s="11"/>
      <c r="D1157" s="11"/>
      <c r="E1157" s="11"/>
      <c r="F1157" s="11"/>
      <c r="G1157" s="11"/>
      <c r="H1157" s="11"/>
      <c r="I1157" s="11"/>
    </row>
    <row r="1158" spans="1:71">
      <c r="A1158" s="11"/>
      <c r="B1158" s="11"/>
      <c r="C1158" s="11"/>
      <c r="D1158" s="11"/>
      <c r="E1158" s="11"/>
      <c r="F1158" s="11"/>
      <c r="G1158" s="11"/>
      <c r="H1158" s="11"/>
      <c r="I1158" s="11"/>
      <c r="J1158" s="11"/>
      <c r="K1158" s="11"/>
      <c r="L1158" s="11"/>
      <c r="M1158" s="11"/>
      <c r="N1158" s="11"/>
      <c r="O1158" s="11"/>
      <c r="P1158" s="11"/>
      <c r="Q1158" s="11"/>
      <c r="R1158" s="11"/>
      <c r="S1158" s="11"/>
      <c r="T1158" s="11"/>
      <c r="U1158" s="11"/>
      <c r="V1158" s="11"/>
      <c r="W1158" s="11"/>
      <c r="X1158" s="11"/>
      <c r="Y1158" s="11"/>
      <c r="Z1158" s="11"/>
      <c r="AA1158" s="11"/>
      <c r="AB1158" s="11"/>
      <c r="AC1158" s="11"/>
      <c r="AD1158" s="11"/>
      <c r="AE1158" s="11"/>
      <c r="AF1158" s="11"/>
      <c r="AG1158" s="11"/>
      <c r="AH1158" s="11"/>
      <c r="AI1158" s="11"/>
      <c r="AJ1158" s="11"/>
      <c r="AK1158" s="11"/>
      <c r="AL1158" s="11"/>
      <c r="AM1158" s="11"/>
      <c r="AN1158" s="11"/>
      <c r="AO1158" s="11"/>
      <c r="AP1158" s="11"/>
      <c r="AQ1158" s="11"/>
      <c r="AR1158" s="11"/>
      <c r="AS1158" s="11"/>
      <c r="AT1158" s="11"/>
      <c r="AU1158" s="11"/>
      <c r="AV1158" s="11"/>
      <c r="AW1158" s="11"/>
      <c r="AX1158" s="11"/>
      <c r="AY1158" s="11"/>
      <c r="AZ1158" s="11"/>
      <c r="BA1158" s="11"/>
      <c r="BB1158" s="11"/>
      <c r="BC1158" s="11"/>
      <c r="BD1158" s="11"/>
      <c r="BE1158" s="11"/>
      <c r="BF1158" s="11"/>
      <c r="BG1158" s="11"/>
      <c r="BH1158" s="11"/>
      <c r="BI1158" s="11"/>
      <c r="BJ1158" s="11"/>
      <c r="BK1158" s="11"/>
      <c r="BL1158" s="11"/>
      <c r="BM1158" s="11"/>
      <c r="BN1158" s="11"/>
      <c r="BO1158" s="11"/>
      <c r="BP1158" s="11"/>
      <c r="BQ1158" s="11"/>
      <c r="BR1158" s="11"/>
      <c r="BS1158" s="11"/>
    </row>
    <row r="1159" spans="1:71">
      <c r="A1159" s="11"/>
      <c r="B1159" s="11"/>
      <c r="C1159" s="11"/>
      <c r="D1159" s="11"/>
      <c r="E1159" s="11"/>
      <c r="F1159" s="11"/>
      <c r="G1159" s="11"/>
      <c r="H1159" s="11"/>
      <c r="I1159" s="11"/>
      <c r="J1159" s="11"/>
      <c r="K1159" s="11"/>
      <c r="L1159" s="11"/>
      <c r="M1159" s="11"/>
      <c r="N1159" s="11"/>
      <c r="O1159" s="11"/>
      <c r="P1159" s="11"/>
      <c r="Q1159" s="11"/>
      <c r="R1159" s="11"/>
      <c r="S1159" s="11"/>
      <c r="T1159" s="11"/>
      <c r="U1159" s="11"/>
      <c r="V1159" s="11"/>
      <c r="W1159" s="11"/>
      <c r="X1159" s="11"/>
      <c r="Y1159" s="11"/>
      <c r="Z1159" s="11"/>
      <c r="AA1159" s="11"/>
      <c r="AB1159" s="11"/>
      <c r="AC1159" s="11"/>
      <c r="AD1159" s="11"/>
      <c r="AE1159" s="11"/>
      <c r="AF1159" s="11"/>
      <c r="AG1159" s="11"/>
      <c r="AH1159" s="11"/>
      <c r="AI1159" s="11"/>
      <c r="AJ1159" s="11"/>
      <c r="AK1159" s="11"/>
      <c r="AL1159" s="11"/>
      <c r="AM1159" s="11"/>
      <c r="AN1159" s="11"/>
      <c r="AO1159" s="11"/>
      <c r="AP1159" s="11"/>
      <c r="AQ1159" s="11"/>
      <c r="AR1159" s="11"/>
      <c r="AS1159" s="11"/>
      <c r="AT1159" s="11"/>
      <c r="AU1159" s="11"/>
      <c r="AV1159" s="11"/>
      <c r="AW1159" s="11"/>
      <c r="AX1159" s="11"/>
      <c r="AY1159" s="11"/>
      <c r="AZ1159" s="11"/>
      <c r="BA1159" s="11"/>
      <c r="BB1159" s="11"/>
      <c r="BC1159" s="11"/>
      <c r="BD1159" s="11"/>
      <c r="BE1159" s="11"/>
      <c r="BF1159" s="11"/>
      <c r="BG1159" s="11"/>
      <c r="BH1159" s="11"/>
      <c r="BI1159" s="11"/>
      <c r="BJ1159" s="11"/>
      <c r="BK1159" s="11"/>
      <c r="BL1159" s="11"/>
      <c r="BM1159" s="11"/>
      <c r="BN1159" s="11"/>
      <c r="BO1159" s="11"/>
      <c r="BP1159" s="11"/>
      <c r="BQ1159" s="11"/>
      <c r="BR1159" s="11"/>
      <c r="BS1159" s="11"/>
    </row>
    <row r="1160" spans="1:71">
      <c r="A1160" s="11"/>
      <c r="B1160" s="11"/>
      <c r="C1160" s="11"/>
      <c r="D1160" s="11"/>
      <c r="E1160" s="11"/>
      <c r="F1160" s="11"/>
      <c r="G1160" s="11"/>
      <c r="H1160" s="11"/>
      <c r="I1160" s="11"/>
      <c r="J1160" s="11"/>
      <c r="K1160" s="11"/>
      <c r="L1160" s="11"/>
      <c r="M1160" s="11"/>
      <c r="N1160" s="11"/>
      <c r="O1160" s="11"/>
      <c r="P1160" s="11"/>
      <c r="Q1160" s="11"/>
      <c r="R1160" s="11"/>
      <c r="S1160" s="11"/>
      <c r="T1160" s="11"/>
      <c r="U1160" s="11"/>
      <c r="V1160" s="11"/>
      <c r="W1160" s="11"/>
      <c r="X1160" s="11"/>
      <c r="Y1160" s="11"/>
      <c r="Z1160" s="11"/>
      <c r="AA1160" s="11"/>
      <c r="AB1160" s="11"/>
      <c r="AC1160" s="11"/>
      <c r="AD1160" s="11"/>
      <c r="AE1160" s="11"/>
      <c r="AF1160" s="11"/>
      <c r="AG1160" s="11"/>
      <c r="AH1160" s="11"/>
      <c r="AI1160" s="11"/>
      <c r="AJ1160" s="11"/>
      <c r="AK1160" s="11"/>
      <c r="AL1160" s="11"/>
      <c r="AM1160" s="11"/>
      <c r="AN1160" s="11"/>
      <c r="AO1160" s="11"/>
      <c r="AP1160" s="11"/>
      <c r="AQ1160" s="11"/>
      <c r="AR1160" s="11"/>
      <c r="AS1160" s="11"/>
      <c r="AT1160" s="11"/>
      <c r="AU1160" s="11"/>
      <c r="AV1160" s="11"/>
      <c r="AW1160" s="11"/>
      <c r="AX1160" s="11"/>
      <c r="AY1160" s="11"/>
      <c r="AZ1160" s="11"/>
      <c r="BA1160" s="11"/>
      <c r="BB1160" s="11"/>
      <c r="BC1160" s="11"/>
      <c r="BD1160" s="11"/>
      <c r="BE1160" s="11"/>
      <c r="BF1160" s="11"/>
      <c r="BG1160" s="11"/>
      <c r="BH1160" s="11"/>
      <c r="BI1160" s="11"/>
      <c r="BJ1160" s="11"/>
      <c r="BK1160" s="11"/>
      <c r="BL1160" s="11"/>
      <c r="BM1160" s="11"/>
      <c r="BN1160" s="11"/>
      <c r="BO1160" s="11"/>
      <c r="BP1160" s="11"/>
      <c r="BQ1160" s="11"/>
      <c r="BR1160" s="11"/>
      <c r="BS1160" s="11"/>
    </row>
    <row r="1161" spans="1:71">
      <c r="A1161" s="11"/>
      <c r="B1161" s="11"/>
      <c r="C1161" s="11"/>
      <c r="D1161" s="11"/>
      <c r="E1161" s="11"/>
      <c r="F1161" s="11"/>
      <c r="G1161" s="11"/>
      <c r="H1161" s="11"/>
      <c r="I1161" s="11"/>
      <c r="J1161" s="11"/>
      <c r="K1161" s="11"/>
      <c r="L1161" s="11"/>
      <c r="M1161" s="11"/>
      <c r="N1161" s="11"/>
      <c r="O1161" s="11"/>
      <c r="P1161" s="11"/>
      <c r="Q1161" s="11"/>
      <c r="R1161" s="11"/>
      <c r="S1161" s="11"/>
      <c r="T1161" s="11"/>
      <c r="U1161" s="11"/>
      <c r="V1161" s="11"/>
      <c r="W1161" s="11"/>
      <c r="X1161" s="11"/>
      <c r="Y1161" s="11"/>
      <c r="Z1161" s="11"/>
      <c r="AA1161" s="11"/>
      <c r="AB1161" s="11"/>
      <c r="AC1161" s="11"/>
      <c r="AD1161" s="11"/>
      <c r="AE1161" s="11"/>
      <c r="AF1161" s="11"/>
      <c r="AG1161" s="11"/>
      <c r="AH1161" s="11"/>
      <c r="AI1161" s="11"/>
      <c r="AJ1161" s="11"/>
      <c r="AK1161" s="11"/>
      <c r="AL1161" s="11"/>
      <c r="AM1161" s="11"/>
      <c r="AN1161" s="11"/>
      <c r="AO1161" s="11"/>
      <c r="AP1161" s="11"/>
      <c r="AQ1161" s="11"/>
      <c r="AR1161" s="11"/>
      <c r="AS1161" s="11"/>
      <c r="AT1161" s="11"/>
      <c r="AU1161" s="11"/>
      <c r="AV1161" s="11"/>
      <c r="AW1161" s="11"/>
      <c r="AX1161" s="11"/>
      <c r="AY1161" s="11"/>
      <c r="AZ1161" s="11"/>
      <c r="BA1161" s="11"/>
      <c r="BB1161" s="11"/>
      <c r="BC1161" s="11"/>
      <c r="BD1161" s="11"/>
      <c r="BE1161" s="11"/>
      <c r="BF1161" s="11"/>
      <c r="BG1161" s="11"/>
      <c r="BH1161" s="11"/>
      <c r="BI1161" s="11"/>
      <c r="BJ1161" s="11"/>
      <c r="BK1161" s="11"/>
      <c r="BL1161" s="11"/>
      <c r="BM1161" s="11"/>
      <c r="BN1161" s="11"/>
      <c r="BO1161" s="11"/>
      <c r="BP1161" s="11"/>
      <c r="BQ1161" s="11"/>
      <c r="BR1161" s="11"/>
      <c r="BS1161" s="11"/>
    </row>
    <row r="1162" spans="1:71">
      <c r="A1162" s="11"/>
      <c r="B1162" s="11"/>
      <c r="C1162" s="11"/>
      <c r="D1162" s="11"/>
      <c r="E1162" s="11"/>
      <c r="F1162" s="11"/>
      <c r="G1162" s="11"/>
      <c r="H1162" s="11"/>
      <c r="I1162" s="11"/>
      <c r="J1162" s="11"/>
      <c r="K1162" s="11"/>
      <c r="L1162" s="11"/>
      <c r="M1162" s="11"/>
      <c r="N1162" s="11"/>
      <c r="O1162" s="11"/>
      <c r="P1162" s="11"/>
      <c r="Q1162" s="11"/>
      <c r="R1162" s="11"/>
      <c r="S1162" s="11"/>
      <c r="T1162" s="11"/>
      <c r="U1162" s="11"/>
      <c r="V1162" s="11"/>
      <c r="W1162" s="11"/>
      <c r="X1162" s="11"/>
      <c r="Y1162" s="11"/>
      <c r="Z1162" s="11"/>
      <c r="AA1162" s="11"/>
      <c r="AB1162" s="11"/>
      <c r="AC1162" s="11"/>
      <c r="AD1162" s="11"/>
      <c r="AE1162" s="11"/>
      <c r="AF1162" s="11"/>
      <c r="AG1162" s="11"/>
      <c r="AH1162" s="11"/>
      <c r="AI1162" s="11"/>
      <c r="AJ1162" s="11"/>
      <c r="AK1162" s="11"/>
      <c r="AL1162" s="11"/>
      <c r="AM1162" s="11"/>
      <c r="AN1162" s="11"/>
      <c r="AO1162" s="11"/>
      <c r="AP1162" s="11"/>
      <c r="AQ1162" s="11"/>
      <c r="AR1162" s="11"/>
      <c r="AS1162" s="11"/>
      <c r="AT1162" s="11"/>
      <c r="AU1162" s="11"/>
      <c r="AV1162" s="11"/>
      <c r="AW1162" s="11"/>
      <c r="AX1162" s="11"/>
      <c r="AY1162" s="11"/>
      <c r="AZ1162" s="11"/>
      <c r="BA1162" s="11"/>
      <c r="BB1162" s="11"/>
      <c r="BC1162" s="11"/>
      <c r="BD1162" s="11"/>
      <c r="BE1162" s="11"/>
      <c r="BF1162" s="11"/>
      <c r="BG1162" s="11"/>
      <c r="BH1162" s="11"/>
      <c r="BI1162" s="11"/>
      <c r="BJ1162" s="11"/>
      <c r="BK1162" s="11"/>
      <c r="BL1162" s="11"/>
      <c r="BM1162" s="11"/>
      <c r="BN1162" s="11"/>
      <c r="BO1162" s="11"/>
      <c r="BP1162" s="11"/>
      <c r="BQ1162" s="11"/>
      <c r="BR1162" s="11"/>
      <c r="BS1162" s="11"/>
    </row>
    <row r="1163" spans="1:71">
      <c r="A1163" s="11"/>
      <c r="B1163" s="11"/>
      <c r="C1163" s="11"/>
      <c r="D1163" s="11"/>
      <c r="E1163" s="11"/>
      <c r="F1163" s="11"/>
      <c r="G1163" s="11"/>
      <c r="H1163" s="11"/>
      <c r="I1163" s="11"/>
      <c r="J1163" s="11"/>
      <c r="K1163" s="11"/>
      <c r="L1163" s="11"/>
      <c r="M1163" s="11"/>
      <c r="N1163" s="11"/>
      <c r="O1163" s="11"/>
      <c r="P1163" s="11"/>
      <c r="Q1163" s="11"/>
      <c r="R1163" s="11"/>
      <c r="S1163" s="11"/>
      <c r="T1163" s="11"/>
      <c r="U1163" s="11"/>
      <c r="V1163" s="11"/>
      <c r="W1163" s="11"/>
      <c r="X1163" s="11"/>
      <c r="Y1163" s="11"/>
      <c r="Z1163" s="11"/>
      <c r="AA1163" s="11"/>
      <c r="AB1163" s="11"/>
      <c r="AC1163" s="11"/>
      <c r="AD1163" s="11"/>
      <c r="AE1163" s="11"/>
      <c r="AF1163" s="11"/>
      <c r="AG1163" s="11"/>
      <c r="AH1163" s="11"/>
      <c r="AI1163" s="11"/>
      <c r="AJ1163" s="11"/>
      <c r="AK1163" s="11"/>
      <c r="AL1163" s="11"/>
      <c r="AM1163" s="11"/>
      <c r="AN1163" s="11"/>
      <c r="AO1163" s="11"/>
      <c r="AP1163" s="11"/>
      <c r="AQ1163" s="11"/>
      <c r="AR1163" s="11"/>
      <c r="AS1163" s="11"/>
      <c r="AT1163" s="11"/>
      <c r="AU1163" s="11"/>
      <c r="AV1163" s="11"/>
      <c r="AW1163" s="11"/>
      <c r="AX1163" s="11"/>
      <c r="AY1163" s="11"/>
      <c r="AZ1163" s="11"/>
      <c r="BA1163" s="11"/>
      <c r="BB1163" s="11"/>
      <c r="BC1163" s="11"/>
      <c r="BD1163" s="11"/>
      <c r="BE1163" s="11"/>
      <c r="BF1163" s="11"/>
      <c r="BG1163" s="11"/>
      <c r="BH1163" s="11"/>
      <c r="BI1163" s="11"/>
      <c r="BJ1163" s="11"/>
      <c r="BK1163" s="11"/>
      <c r="BL1163" s="11"/>
      <c r="BM1163" s="11"/>
      <c r="BN1163" s="11"/>
      <c r="BO1163" s="11"/>
      <c r="BP1163" s="11"/>
      <c r="BQ1163" s="11"/>
      <c r="BR1163" s="11"/>
      <c r="BS1163" s="11"/>
    </row>
    <row r="1164" spans="1:71">
      <c r="A1164" s="11"/>
      <c r="B1164" s="11"/>
      <c r="C1164" s="11"/>
      <c r="D1164" s="11"/>
      <c r="E1164" s="11"/>
      <c r="F1164" s="11"/>
      <c r="G1164" s="11"/>
      <c r="H1164" s="11"/>
      <c r="I1164" s="11"/>
      <c r="J1164" s="11"/>
      <c r="K1164" s="11"/>
      <c r="L1164" s="11"/>
      <c r="M1164" s="11"/>
      <c r="N1164" s="11"/>
      <c r="O1164" s="11"/>
      <c r="P1164" s="11"/>
      <c r="Q1164" s="11"/>
      <c r="R1164" s="11"/>
      <c r="S1164" s="11"/>
      <c r="T1164" s="11"/>
      <c r="U1164" s="11"/>
      <c r="V1164" s="11"/>
      <c r="W1164" s="11"/>
      <c r="X1164" s="11"/>
      <c r="Y1164" s="11"/>
      <c r="Z1164" s="11"/>
      <c r="AA1164" s="11"/>
      <c r="AB1164" s="11"/>
      <c r="AC1164" s="11"/>
      <c r="AD1164" s="11"/>
      <c r="AE1164" s="11"/>
      <c r="AF1164" s="11"/>
      <c r="AG1164" s="11"/>
      <c r="AH1164" s="11"/>
      <c r="AI1164" s="11"/>
      <c r="AJ1164" s="11"/>
      <c r="AK1164" s="11"/>
      <c r="AL1164" s="11"/>
      <c r="AM1164" s="11"/>
      <c r="AN1164" s="11"/>
      <c r="AO1164" s="11"/>
      <c r="AP1164" s="11"/>
      <c r="AQ1164" s="11"/>
      <c r="AR1164" s="11"/>
      <c r="AS1164" s="11"/>
      <c r="AT1164" s="11"/>
      <c r="AU1164" s="11"/>
      <c r="AV1164" s="11"/>
      <c r="AW1164" s="11"/>
      <c r="AX1164" s="11"/>
      <c r="AY1164" s="11"/>
      <c r="AZ1164" s="11"/>
      <c r="BA1164" s="11"/>
      <c r="BB1164" s="11"/>
      <c r="BC1164" s="11"/>
      <c r="BD1164" s="11"/>
      <c r="BE1164" s="11"/>
      <c r="BF1164" s="11"/>
      <c r="BG1164" s="11"/>
      <c r="BH1164" s="11"/>
      <c r="BI1164" s="11"/>
      <c r="BJ1164" s="11"/>
      <c r="BK1164" s="11"/>
      <c r="BL1164" s="11"/>
      <c r="BM1164" s="11"/>
      <c r="BN1164" s="11"/>
      <c r="BO1164" s="11"/>
      <c r="BP1164" s="11"/>
      <c r="BQ1164" s="11"/>
      <c r="BR1164" s="11"/>
      <c r="BS1164" s="11"/>
    </row>
    <row r="1165" spans="1:71">
      <c r="A1165" s="11"/>
      <c r="B1165" s="11"/>
      <c r="C1165" s="11"/>
      <c r="D1165" s="11"/>
      <c r="E1165" s="11"/>
      <c r="F1165" s="11"/>
      <c r="G1165" s="11"/>
      <c r="H1165" s="11"/>
      <c r="I1165" s="11"/>
      <c r="J1165" s="11"/>
      <c r="K1165" s="11"/>
      <c r="L1165" s="11"/>
      <c r="M1165" s="11"/>
      <c r="N1165" s="11"/>
      <c r="O1165" s="11"/>
      <c r="P1165" s="11"/>
      <c r="Q1165" s="11"/>
      <c r="R1165" s="11"/>
      <c r="S1165" s="11"/>
      <c r="T1165" s="11"/>
      <c r="U1165" s="11"/>
      <c r="V1165" s="11"/>
      <c r="W1165" s="11"/>
      <c r="X1165" s="11"/>
      <c r="Y1165" s="11"/>
      <c r="Z1165" s="11"/>
      <c r="AA1165" s="11"/>
      <c r="AB1165" s="11"/>
      <c r="AC1165" s="11"/>
      <c r="AD1165" s="11"/>
      <c r="AE1165" s="11"/>
      <c r="AF1165" s="11"/>
      <c r="AG1165" s="11"/>
      <c r="AH1165" s="11"/>
      <c r="AI1165" s="11"/>
      <c r="AJ1165" s="11"/>
      <c r="AK1165" s="11"/>
      <c r="AL1165" s="11"/>
      <c r="AM1165" s="11"/>
      <c r="AN1165" s="11"/>
      <c r="AO1165" s="11"/>
      <c r="AP1165" s="11"/>
      <c r="AQ1165" s="11"/>
      <c r="AR1165" s="11"/>
      <c r="AS1165" s="11"/>
      <c r="AT1165" s="11"/>
      <c r="AU1165" s="11"/>
      <c r="AV1165" s="11"/>
      <c r="AW1165" s="11"/>
      <c r="AX1165" s="11"/>
      <c r="AY1165" s="11"/>
      <c r="AZ1165" s="11"/>
      <c r="BA1165" s="11"/>
      <c r="BB1165" s="11"/>
      <c r="BC1165" s="11"/>
      <c r="BD1165" s="11"/>
      <c r="BE1165" s="11"/>
      <c r="BF1165" s="11"/>
      <c r="BG1165" s="11"/>
      <c r="BH1165" s="11"/>
      <c r="BI1165" s="11"/>
      <c r="BJ1165" s="11"/>
      <c r="BK1165" s="11"/>
      <c r="BL1165" s="11"/>
      <c r="BM1165" s="11"/>
      <c r="BN1165" s="11"/>
      <c r="BO1165" s="11"/>
      <c r="BP1165" s="11"/>
      <c r="BQ1165" s="11"/>
      <c r="BR1165" s="11"/>
      <c r="BS1165" s="11"/>
    </row>
    <row r="1166" spans="1:71">
      <c r="A1166" s="11"/>
      <c r="B1166" s="11"/>
      <c r="C1166" s="11"/>
      <c r="D1166" s="11"/>
      <c r="E1166" s="11"/>
      <c r="F1166" s="11"/>
      <c r="G1166" s="11"/>
      <c r="H1166" s="11"/>
      <c r="I1166" s="11"/>
    </row>
    <row r="1167" spans="1:71">
      <c r="A1167" s="11"/>
      <c r="B1167" s="11"/>
      <c r="C1167" s="11"/>
      <c r="D1167" s="11"/>
      <c r="E1167" s="11"/>
      <c r="F1167" s="11"/>
      <c r="G1167" s="11"/>
      <c r="H1167" s="11"/>
      <c r="I1167" s="11"/>
    </row>
    <row r="1168" spans="1:71">
      <c r="A1168" s="11"/>
      <c r="B1168" s="11"/>
      <c r="C1168" s="11"/>
      <c r="D1168" s="11"/>
      <c r="E1168" s="11"/>
      <c r="F1168" s="11"/>
      <c r="G1168" s="11"/>
      <c r="H1168" s="11"/>
      <c r="I1168" s="11"/>
    </row>
    <row r="1169" spans="1:9">
      <c r="A1169" s="11"/>
      <c r="B1169" s="11"/>
      <c r="C1169" s="11"/>
      <c r="D1169" s="11"/>
      <c r="E1169" s="11"/>
      <c r="F1169" s="11"/>
      <c r="G1169" s="11"/>
      <c r="H1169" s="11"/>
      <c r="I1169" s="11"/>
    </row>
    <row r="1170" spans="1:9">
      <c r="A1170" s="11"/>
      <c r="B1170" s="11"/>
      <c r="C1170" s="11"/>
      <c r="D1170" s="11"/>
      <c r="E1170" s="11"/>
      <c r="F1170" s="11"/>
      <c r="G1170" s="11"/>
      <c r="H1170" s="11"/>
      <c r="I1170" s="11"/>
    </row>
    <row r="1171" spans="1:9">
      <c r="A1171" s="11"/>
      <c r="B1171" s="11"/>
      <c r="C1171" s="11"/>
      <c r="D1171" s="11"/>
      <c r="E1171" s="11"/>
      <c r="F1171" s="11"/>
      <c r="G1171" s="11"/>
      <c r="H1171" s="11"/>
      <c r="I1171" s="11"/>
    </row>
    <row r="1172" spans="1:9">
      <c r="A1172" s="11"/>
      <c r="B1172" s="11"/>
      <c r="C1172" s="11"/>
      <c r="D1172" s="11"/>
      <c r="E1172" s="11"/>
      <c r="F1172" s="11"/>
      <c r="G1172" s="11"/>
      <c r="H1172" s="11"/>
      <c r="I1172" s="11"/>
    </row>
    <row r="1173" spans="1:9">
      <c r="A1173" s="11"/>
      <c r="B1173" s="11"/>
      <c r="C1173" s="11"/>
      <c r="D1173" s="11"/>
      <c r="E1173" s="11"/>
      <c r="F1173" s="11"/>
      <c r="G1173" s="11"/>
      <c r="H1173" s="11"/>
      <c r="I1173" s="11"/>
    </row>
    <row r="1174" spans="1:9">
      <c r="A1174" s="11"/>
      <c r="B1174" s="11"/>
      <c r="C1174" s="11"/>
      <c r="D1174" s="11"/>
      <c r="E1174" s="11"/>
      <c r="F1174" s="11"/>
      <c r="G1174" s="11"/>
      <c r="H1174" s="11"/>
      <c r="I1174" s="11"/>
    </row>
    <row r="1175" spans="1:9">
      <c r="A1175" s="11"/>
      <c r="B1175" s="11"/>
      <c r="C1175" s="11"/>
      <c r="D1175" s="11"/>
      <c r="E1175" s="11"/>
      <c r="F1175" s="11"/>
      <c r="G1175" s="11"/>
      <c r="H1175" s="11"/>
      <c r="I1175" s="11"/>
    </row>
    <row r="1176" spans="1:9">
      <c r="A1176" s="11"/>
      <c r="B1176" s="11"/>
      <c r="C1176" s="11"/>
      <c r="D1176" s="11"/>
      <c r="E1176" s="11"/>
      <c r="F1176" s="11"/>
      <c r="G1176" s="11"/>
      <c r="H1176" s="11"/>
      <c r="I1176" s="11"/>
    </row>
    <row r="1177" spans="1:9">
      <c r="A1177" s="11"/>
      <c r="B1177" s="11"/>
      <c r="C1177" s="11"/>
      <c r="D1177" s="11"/>
      <c r="E1177" s="11"/>
      <c r="F1177" s="11"/>
      <c r="G1177" s="11"/>
      <c r="H1177" s="11"/>
      <c r="I1177" s="11"/>
    </row>
    <row r="1178" spans="1:9">
      <c r="A1178" s="11"/>
      <c r="B1178" s="11"/>
      <c r="C1178" s="11"/>
      <c r="D1178" s="11"/>
      <c r="E1178" s="11"/>
      <c r="F1178" s="11"/>
      <c r="G1178" s="11"/>
      <c r="H1178" s="11"/>
      <c r="I1178" s="11"/>
    </row>
    <row r="1179" spans="1:9">
      <c r="A1179" s="11"/>
      <c r="B1179" s="11"/>
      <c r="C1179" s="11"/>
      <c r="D1179" s="11"/>
      <c r="E1179" s="11"/>
      <c r="F1179" s="11"/>
      <c r="G1179" s="11"/>
      <c r="H1179" s="11"/>
      <c r="I1179" s="11"/>
    </row>
    <row r="1180" spans="1:9">
      <c r="A1180" s="11"/>
      <c r="B1180" s="11"/>
      <c r="C1180" s="11"/>
      <c r="D1180" s="11"/>
      <c r="E1180" s="11"/>
      <c r="F1180" s="11"/>
      <c r="G1180" s="11"/>
      <c r="H1180" s="11"/>
      <c r="I1180" s="11"/>
    </row>
    <row r="1181" spans="1:9">
      <c r="A1181" s="11"/>
      <c r="B1181" s="11"/>
      <c r="C1181" s="11"/>
      <c r="D1181" s="11"/>
      <c r="E1181" s="11"/>
      <c r="F1181" s="11"/>
      <c r="G1181" s="11"/>
      <c r="H1181" s="11"/>
      <c r="I1181" s="11"/>
    </row>
    <row r="1182" spans="1:9">
      <c r="A1182" s="11"/>
      <c r="B1182" s="11"/>
      <c r="C1182" s="11"/>
      <c r="D1182" s="11"/>
      <c r="E1182" s="11"/>
      <c r="F1182" s="11"/>
      <c r="G1182" s="11"/>
      <c r="H1182" s="11"/>
      <c r="I1182" s="11"/>
    </row>
    <row r="1183" spans="1:9">
      <c r="A1183" s="11"/>
      <c r="B1183" s="11"/>
      <c r="C1183" s="11"/>
      <c r="D1183" s="11"/>
      <c r="E1183" s="11"/>
      <c r="F1183" s="11"/>
      <c r="G1183" s="11"/>
      <c r="H1183" s="11"/>
      <c r="I1183" s="11"/>
    </row>
    <row r="1184" spans="1:9">
      <c r="A1184" s="11"/>
      <c r="B1184" s="11"/>
      <c r="C1184" s="11"/>
      <c r="D1184" s="11"/>
      <c r="E1184" s="11"/>
      <c r="F1184" s="11"/>
      <c r="G1184" s="11"/>
      <c r="H1184" s="11"/>
      <c r="I1184" s="11"/>
    </row>
    <row r="1185" spans="1:9">
      <c r="A1185" s="11"/>
      <c r="B1185" s="11"/>
      <c r="C1185" s="11"/>
      <c r="D1185" s="11"/>
      <c r="E1185" s="11"/>
      <c r="F1185" s="11"/>
      <c r="G1185" s="11"/>
      <c r="H1185" s="11"/>
      <c r="I1185" s="11"/>
    </row>
    <row r="1186" spans="1:9">
      <c r="A1186" s="11"/>
      <c r="B1186" s="11"/>
      <c r="C1186" s="11"/>
      <c r="D1186" s="11"/>
      <c r="E1186" s="11"/>
      <c r="F1186" s="11"/>
      <c r="G1186" s="11"/>
      <c r="H1186" s="11"/>
      <c r="I1186" s="11"/>
    </row>
    <row r="1187" spans="1:9">
      <c r="A1187" s="11"/>
      <c r="B1187" s="11"/>
      <c r="C1187" s="11"/>
      <c r="D1187" s="11"/>
      <c r="E1187" s="11"/>
      <c r="F1187" s="11"/>
      <c r="G1187" s="11"/>
      <c r="H1187" s="11"/>
      <c r="I1187" s="11"/>
    </row>
    <row r="1188" spans="1:9">
      <c r="A1188" s="11"/>
      <c r="B1188" s="11"/>
      <c r="C1188" s="11"/>
      <c r="D1188" s="11"/>
      <c r="E1188" s="11"/>
      <c r="F1188" s="11"/>
      <c r="G1188" s="11"/>
      <c r="H1188" s="11"/>
      <c r="I1188" s="11"/>
    </row>
    <row r="1189" spans="1:9">
      <c r="A1189" s="11"/>
      <c r="B1189" s="11"/>
      <c r="C1189" s="11"/>
      <c r="D1189" s="11"/>
      <c r="E1189" s="11"/>
      <c r="F1189" s="11"/>
      <c r="G1189" s="11"/>
      <c r="H1189" s="11"/>
      <c r="I1189" s="11"/>
    </row>
    <row r="1190" spans="1:9">
      <c r="A1190" s="11"/>
      <c r="B1190" s="11"/>
      <c r="C1190" s="11"/>
      <c r="D1190" s="11"/>
      <c r="E1190" s="11"/>
      <c r="F1190" s="11"/>
      <c r="G1190" s="11"/>
      <c r="H1190" s="11"/>
      <c r="I1190" s="11"/>
    </row>
    <row r="1191" spans="1:9">
      <c r="A1191" s="11"/>
      <c r="B1191" s="11"/>
      <c r="C1191" s="11"/>
      <c r="D1191" s="11"/>
      <c r="E1191" s="11"/>
      <c r="F1191" s="11"/>
      <c r="G1191" s="11"/>
      <c r="H1191" s="11"/>
      <c r="I1191" s="11"/>
    </row>
    <row r="1192" spans="1:9">
      <c r="A1192" s="11"/>
      <c r="B1192" s="11"/>
      <c r="C1192" s="11"/>
      <c r="D1192" s="11"/>
      <c r="E1192" s="11"/>
      <c r="F1192" s="11"/>
      <c r="G1192" s="11"/>
      <c r="H1192" s="11"/>
      <c r="I1192" s="11"/>
    </row>
    <row r="1193" spans="1:9">
      <c r="A1193" s="11"/>
      <c r="B1193" s="11"/>
      <c r="C1193" s="11"/>
      <c r="D1193" s="11"/>
      <c r="E1193" s="11"/>
      <c r="F1193" s="11"/>
      <c r="G1193" s="11"/>
      <c r="H1193" s="11"/>
      <c r="I1193" s="11"/>
    </row>
    <row r="1194" spans="1:9">
      <c r="A1194" s="11"/>
      <c r="B1194" s="11"/>
      <c r="C1194" s="11"/>
      <c r="D1194" s="11"/>
      <c r="E1194" s="11"/>
      <c r="F1194" s="11"/>
      <c r="G1194" s="11"/>
      <c r="H1194" s="11"/>
      <c r="I1194" s="11"/>
    </row>
    <row r="1195" spans="1:9">
      <c r="A1195" s="11"/>
      <c r="B1195" s="11"/>
      <c r="C1195" s="11"/>
      <c r="D1195" s="11"/>
      <c r="E1195" s="11"/>
      <c r="F1195" s="11"/>
      <c r="G1195" s="11"/>
      <c r="H1195" s="11"/>
      <c r="I1195" s="11"/>
    </row>
    <row r="1196" spans="1:9">
      <c r="A1196" s="11"/>
      <c r="B1196" s="11"/>
      <c r="C1196" s="11"/>
      <c r="D1196" s="11"/>
      <c r="E1196" s="11"/>
      <c r="F1196" s="11"/>
      <c r="G1196" s="11"/>
      <c r="H1196" s="11"/>
      <c r="I1196" s="11"/>
    </row>
    <row r="1197" spans="1:9">
      <c r="A1197" s="11"/>
      <c r="B1197" s="11"/>
      <c r="C1197" s="11"/>
      <c r="D1197" s="11"/>
      <c r="E1197" s="11"/>
      <c r="F1197" s="11"/>
      <c r="G1197" s="11"/>
      <c r="H1197" s="11"/>
      <c r="I1197" s="11"/>
    </row>
    <row r="1198" spans="1:9">
      <c r="A1198" s="11"/>
      <c r="B1198" s="11"/>
      <c r="C1198" s="11"/>
      <c r="D1198" s="11"/>
      <c r="E1198" s="11"/>
      <c r="F1198" s="11"/>
      <c r="G1198" s="11"/>
      <c r="H1198" s="11"/>
      <c r="I1198" s="11"/>
    </row>
    <row r="1199" spans="1:9">
      <c r="A1199" s="11"/>
      <c r="B1199" s="11"/>
      <c r="C1199" s="11"/>
      <c r="D1199" s="11"/>
      <c r="E1199" s="11"/>
      <c r="F1199" s="11"/>
      <c r="G1199" s="11"/>
      <c r="H1199" s="11"/>
      <c r="I1199" s="11"/>
    </row>
    <row r="1200" spans="1:9">
      <c r="A1200" s="11"/>
      <c r="B1200" s="11"/>
      <c r="C1200" s="11"/>
      <c r="D1200" s="11"/>
      <c r="E1200" s="11"/>
      <c r="F1200" s="11"/>
      <c r="G1200" s="11"/>
      <c r="H1200" s="11"/>
      <c r="I1200" s="11"/>
    </row>
    <row r="1201" spans="1:9">
      <c r="A1201" s="11"/>
      <c r="B1201" s="11"/>
      <c r="C1201" s="11"/>
      <c r="D1201" s="11"/>
      <c r="E1201" s="11"/>
      <c r="F1201" s="11"/>
      <c r="G1201" s="11"/>
      <c r="H1201" s="11"/>
      <c r="I1201" s="11"/>
    </row>
    <row r="1202" spans="1:9">
      <c r="A1202" s="11"/>
      <c r="B1202" s="11"/>
      <c r="C1202" s="11"/>
      <c r="D1202" s="11"/>
      <c r="E1202" s="11"/>
      <c r="F1202" s="11"/>
      <c r="G1202" s="11"/>
      <c r="H1202" s="11"/>
      <c r="I1202" s="11"/>
    </row>
    <row r="1203" spans="1:9">
      <c r="A1203" s="11"/>
      <c r="B1203" s="11"/>
      <c r="C1203" s="11"/>
      <c r="D1203" s="11"/>
      <c r="E1203" s="11"/>
      <c r="F1203" s="11"/>
      <c r="G1203" s="11"/>
      <c r="H1203" s="11"/>
      <c r="I1203" s="11"/>
    </row>
    <row r="1204" spans="1:9">
      <c r="A1204" s="11"/>
      <c r="B1204" s="11"/>
      <c r="C1204" s="11"/>
      <c r="D1204" s="11"/>
      <c r="E1204" s="11"/>
      <c r="F1204" s="11"/>
      <c r="G1204" s="11"/>
      <c r="H1204" s="11"/>
      <c r="I1204" s="11"/>
    </row>
    <row r="1205" spans="1:9">
      <c r="A1205" s="11"/>
      <c r="B1205" s="11"/>
      <c r="C1205" s="11"/>
      <c r="D1205" s="11"/>
      <c r="E1205" s="11"/>
      <c r="F1205" s="11"/>
      <c r="G1205" s="11"/>
      <c r="H1205" s="11"/>
      <c r="I1205" s="11"/>
    </row>
    <row r="1206" spans="1:9">
      <c r="A1206" s="11"/>
      <c r="B1206" s="11"/>
      <c r="C1206" s="11"/>
      <c r="D1206" s="11"/>
      <c r="E1206" s="11"/>
      <c r="F1206" s="11"/>
      <c r="G1206" s="11"/>
      <c r="H1206" s="11"/>
      <c r="I1206" s="11"/>
    </row>
    <row r="1207" spans="1:9">
      <c r="A1207" s="11"/>
      <c r="B1207" s="11"/>
      <c r="C1207" s="11"/>
      <c r="D1207" s="11"/>
      <c r="E1207" s="11"/>
      <c r="F1207" s="11"/>
      <c r="G1207" s="11"/>
      <c r="H1207" s="11"/>
      <c r="I1207" s="11"/>
    </row>
    <row r="1208" spans="1:9">
      <c r="A1208" s="11"/>
      <c r="B1208" s="11"/>
      <c r="C1208" s="11"/>
      <c r="D1208" s="11"/>
      <c r="E1208" s="11"/>
      <c r="F1208" s="11"/>
      <c r="G1208" s="11"/>
      <c r="H1208" s="11"/>
      <c r="I1208" s="11"/>
    </row>
    <row r="1209" spans="1:9">
      <c r="A1209" s="11"/>
      <c r="B1209" s="11"/>
      <c r="C1209" s="11"/>
      <c r="D1209" s="11"/>
      <c r="E1209" s="11"/>
      <c r="F1209" s="11"/>
      <c r="G1209" s="11"/>
      <c r="H1209" s="11"/>
      <c r="I1209" s="11"/>
    </row>
    <row r="1210" spans="1:9">
      <c r="A1210" s="11"/>
      <c r="B1210" s="11"/>
      <c r="C1210" s="11"/>
      <c r="D1210" s="11"/>
      <c r="E1210" s="11"/>
      <c r="F1210" s="11"/>
      <c r="G1210" s="11"/>
      <c r="H1210" s="11"/>
      <c r="I1210" s="11"/>
    </row>
    <row r="1211" spans="1:9">
      <c r="A1211" s="11"/>
      <c r="B1211" s="11"/>
      <c r="C1211" s="11"/>
      <c r="D1211" s="11"/>
      <c r="E1211" s="11"/>
      <c r="F1211" s="11"/>
      <c r="G1211" s="11"/>
      <c r="H1211" s="11"/>
      <c r="I1211" s="11"/>
    </row>
    <row r="1212" spans="1:9">
      <c r="A1212" s="11"/>
      <c r="B1212" s="11"/>
      <c r="C1212" s="11"/>
      <c r="D1212" s="11"/>
      <c r="E1212" s="11"/>
      <c r="F1212" s="11"/>
      <c r="G1212" s="11"/>
      <c r="H1212" s="11"/>
      <c r="I1212" s="11"/>
    </row>
    <row r="1213" spans="1:9">
      <c r="A1213" s="11"/>
      <c r="B1213" s="11"/>
      <c r="C1213" s="11"/>
      <c r="D1213" s="11"/>
      <c r="E1213" s="11"/>
      <c r="F1213" s="11"/>
      <c r="G1213" s="11"/>
      <c r="H1213" s="11"/>
      <c r="I1213" s="11"/>
    </row>
    <row r="1214" spans="1:9">
      <c r="A1214" s="11"/>
      <c r="B1214" s="11"/>
      <c r="C1214" s="11"/>
      <c r="D1214" s="11"/>
      <c r="E1214" s="11"/>
      <c r="F1214" s="11"/>
      <c r="G1214" s="11"/>
      <c r="H1214" s="11"/>
      <c r="I1214" s="11"/>
    </row>
    <row r="1215" spans="1:9">
      <c r="A1215" s="11"/>
      <c r="B1215" s="11"/>
      <c r="C1215" s="11"/>
      <c r="D1215" s="11"/>
      <c r="E1215" s="11"/>
      <c r="F1215" s="11"/>
      <c r="G1215" s="11"/>
      <c r="H1215" s="11"/>
      <c r="I1215" s="11"/>
    </row>
    <row r="1216" spans="1:9">
      <c r="A1216" s="11"/>
      <c r="B1216" s="11"/>
      <c r="C1216" s="11"/>
      <c r="D1216" s="11"/>
      <c r="E1216" s="11"/>
      <c r="F1216" s="11"/>
      <c r="G1216" s="11"/>
      <c r="H1216" s="11"/>
      <c r="I1216" s="11"/>
    </row>
    <row r="1217" spans="1:9">
      <c r="A1217" s="11"/>
      <c r="B1217" s="11"/>
      <c r="C1217" s="11"/>
      <c r="D1217" s="11"/>
      <c r="E1217" s="11"/>
      <c r="F1217" s="11"/>
      <c r="G1217" s="11"/>
      <c r="H1217" s="11"/>
      <c r="I1217" s="11"/>
    </row>
    <row r="1218" spans="1:9">
      <c r="A1218" s="11"/>
      <c r="B1218" s="11"/>
      <c r="C1218" s="11"/>
      <c r="D1218" s="11"/>
      <c r="E1218" s="11"/>
      <c r="F1218" s="11"/>
      <c r="G1218" s="11"/>
      <c r="H1218" s="11"/>
      <c r="I1218" s="11"/>
    </row>
    <row r="1219" spans="1:9">
      <c r="A1219" s="11"/>
      <c r="B1219" s="11"/>
      <c r="C1219" s="11"/>
      <c r="D1219" s="11"/>
      <c r="E1219" s="11"/>
      <c r="F1219" s="11"/>
      <c r="G1219" s="11"/>
      <c r="H1219" s="11"/>
      <c r="I1219" s="11"/>
    </row>
    <row r="1220" spans="1:9">
      <c r="A1220" s="11"/>
      <c r="B1220" s="11"/>
      <c r="C1220" s="11"/>
      <c r="D1220" s="11"/>
      <c r="E1220" s="11"/>
      <c r="F1220" s="11"/>
      <c r="G1220" s="11"/>
      <c r="H1220" s="11"/>
      <c r="I1220" s="11"/>
    </row>
    <row r="1221" spans="1:9">
      <c r="A1221" s="11"/>
      <c r="B1221" s="11"/>
      <c r="C1221" s="11"/>
      <c r="D1221" s="11"/>
      <c r="E1221" s="11"/>
      <c r="F1221" s="11"/>
      <c r="G1221" s="11"/>
      <c r="H1221" s="11"/>
      <c r="I1221" s="11"/>
    </row>
    <row r="1222" spans="1:9">
      <c r="A1222" s="11"/>
      <c r="B1222" s="11"/>
      <c r="C1222" s="11"/>
      <c r="D1222" s="11"/>
      <c r="E1222" s="11"/>
      <c r="F1222" s="11"/>
      <c r="G1222" s="11"/>
      <c r="H1222" s="11"/>
      <c r="I1222" s="11"/>
    </row>
    <row r="1223" spans="1:9">
      <c r="A1223" s="11"/>
      <c r="B1223" s="11"/>
      <c r="C1223" s="11"/>
      <c r="D1223" s="11"/>
      <c r="E1223" s="11"/>
      <c r="F1223" s="11"/>
      <c r="G1223" s="11"/>
      <c r="H1223" s="11"/>
      <c r="I1223" s="11"/>
    </row>
    <row r="1224" spans="1:9">
      <c r="A1224" s="11"/>
      <c r="B1224" s="11"/>
      <c r="C1224" s="11"/>
      <c r="D1224" s="11"/>
      <c r="E1224" s="11"/>
      <c r="F1224" s="11"/>
      <c r="G1224" s="11"/>
      <c r="H1224" s="11"/>
      <c r="I1224" s="11"/>
    </row>
    <row r="1225" spans="1:9">
      <c r="A1225" s="11"/>
      <c r="B1225" s="11"/>
      <c r="C1225" s="11"/>
      <c r="D1225" s="11"/>
      <c r="E1225" s="11"/>
      <c r="F1225" s="11"/>
      <c r="G1225" s="11"/>
      <c r="H1225" s="11"/>
      <c r="I1225" s="11"/>
    </row>
    <row r="1226" spans="1:9">
      <c r="A1226" s="11"/>
      <c r="B1226" s="11"/>
      <c r="C1226" s="11"/>
      <c r="D1226" s="11"/>
      <c r="E1226" s="11"/>
      <c r="F1226" s="11"/>
      <c r="G1226" s="11"/>
      <c r="H1226" s="11"/>
      <c r="I1226" s="11"/>
    </row>
    <row r="1227" spans="1:9">
      <c r="A1227" s="11"/>
      <c r="B1227" s="11"/>
      <c r="C1227" s="11"/>
      <c r="D1227" s="11"/>
      <c r="E1227" s="11"/>
      <c r="F1227" s="11"/>
      <c r="G1227" s="11"/>
      <c r="H1227" s="11"/>
      <c r="I1227" s="11"/>
    </row>
    <row r="1228" spans="1:9">
      <c r="A1228" s="11"/>
      <c r="B1228" s="11"/>
      <c r="C1228" s="11"/>
      <c r="D1228" s="11"/>
      <c r="E1228" s="11"/>
      <c r="F1228" s="11"/>
      <c r="G1228" s="11"/>
      <c r="H1228" s="11"/>
      <c r="I1228" s="11"/>
    </row>
    <row r="1229" spans="1:9">
      <c r="A1229" s="11"/>
      <c r="B1229" s="11"/>
      <c r="C1229" s="11"/>
      <c r="D1229" s="11"/>
      <c r="E1229" s="11"/>
      <c r="F1229" s="11"/>
      <c r="G1229" s="11"/>
      <c r="H1229" s="11"/>
      <c r="I1229" s="11"/>
    </row>
    <row r="1230" spans="1:9">
      <c r="A1230" s="11"/>
      <c r="B1230" s="11"/>
      <c r="C1230" s="11"/>
      <c r="D1230" s="11"/>
      <c r="E1230" s="11"/>
      <c r="F1230" s="11"/>
      <c r="G1230" s="11"/>
      <c r="H1230" s="11"/>
      <c r="I1230" s="11"/>
    </row>
    <row r="1231" spans="1:9">
      <c r="A1231" s="11"/>
      <c r="B1231" s="11"/>
      <c r="C1231" s="11"/>
      <c r="D1231" s="11"/>
      <c r="E1231" s="11"/>
      <c r="F1231" s="11"/>
      <c r="G1231" s="11"/>
      <c r="H1231" s="11"/>
      <c r="I1231" s="11"/>
    </row>
    <row r="1232" spans="1:9">
      <c r="A1232" s="11"/>
      <c r="B1232" s="11"/>
      <c r="C1232" s="11"/>
      <c r="D1232" s="11"/>
      <c r="E1232" s="11"/>
      <c r="F1232" s="11"/>
      <c r="G1232" s="11"/>
      <c r="H1232" s="11"/>
      <c r="I1232" s="11"/>
    </row>
    <row r="1233" spans="1:9">
      <c r="A1233" s="11"/>
      <c r="B1233" s="11"/>
      <c r="C1233" s="11"/>
      <c r="D1233" s="11"/>
      <c r="E1233" s="11"/>
      <c r="F1233" s="11"/>
      <c r="G1233" s="11"/>
      <c r="H1233" s="11"/>
      <c r="I1233" s="11"/>
    </row>
    <row r="1234" spans="1:9">
      <c r="A1234" s="11"/>
      <c r="B1234" s="11"/>
      <c r="C1234" s="11"/>
      <c r="D1234" s="11"/>
      <c r="E1234" s="11"/>
      <c r="F1234" s="11"/>
      <c r="G1234" s="11"/>
      <c r="H1234" s="11"/>
      <c r="I1234" s="11"/>
    </row>
    <row r="1235" spans="1:9">
      <c r="A1235" s="11"/>
      <c r="B1235" s="11"/>
      <c r="C1235" s="11"/>
      <c r="D1235" s="11"/>
      <c r="E1235" s="11"/>
      <c r="F1235" s="11"/>
      <c r="G1235" s="11"/>
      <c r="H1235" s="11"/>
      <c r="I1235" s="11"/>
    </row>
    <row r="1236" spans="1:9">
      <c r="A1236" s="11"/>
      <c r="B1236" s="11"/>
      <c r="C1236" s="11"/>
      <c r="D1236" s="11"/>
      <c r="E1236" s="11"/>
      <c r="F1236" s="11"/>
      <c r="G1236" s="11"/>
      <c r="H1236" s="11"/>
      <c r="I1236" s="11"/>
    </row>
    <row r="1237" spans="1:9">
      <c r="A1237" s="11"/>
      <c r="B1237" s="11"/>
      <c r="C1237" s="11"/>
      <c r="D1237" s="11"/>
      <c r="E1237" s="11"/>
      <c r="F1237" s="11"/>
      <c r="G1237" s="11"/>
      <c r="H1237" s="11"/>
      <c r="I1237" s="11"/>
    </row>
    <row r="1238" spans="1:9">
      <c r="A1238" s="11"/>
      <c r="B1238" s="11"/>
      <c r="C1238" s="11"/>
      <c r="D1238" s="11"/>
      <c r="E1238" s="11"/>
      <c r="F1238" s="11"/>
      <c r="G1238" s="11"/>
      <c r="H1238" s="11"/>
      <c r="I1238" s="11"/>
    </row>
    <row r="1239" spans="1:9">
      <c r="A1239" s="11"/>
      <c r="B1239" s="11"/>
      <c r="C1239" s="11"/>
      <c r="D1239" s="11"/>
      <c r="E1239" s="11"/>
      <c r="F1239" s="11"/>
      <c r="G1239" s="11"/>
      <c r="H1239" s="11"/>
      <c r="I1239" s="11"/>
    </row>
    <row r="1240" spans="1:9">
      <c r="A1240" s="11"/>
      <c r="B1240" s="11"/>
      <c r="C1240" s="11"/>
      <c r="D1240" s="11"/>
      <c r="E1240" s="11"/>
      <c r="F1240" s="11"/>
      <c r="G1240" s="11"/>
      <c r="H1240" s="11"/>
      <c r="I1240" s="11"/>
    </row>
    <row r="1241" spans="1:9">
      <c r="A1241" s="11"/>
      <c r="B1241" s="11"/>
      <c r="C1241" s="11"/>
      <c r="D1241" s="11"/>
      <c r="E1241" s="11"/>
      <c r="F1241" s="11"/>
      <c r="G1241" s="11"/>
      <c r="H1241" s="11"/>
      <c r="I1241" s="11"/>
    </row>
    <row r="1242" spans="1:9">
      <c r="A1242" s="11"/>
      <c r="B1242" s="11"/>
      <c r="C1242" s="11"/>
      <c r="D1242" s="11"/>
      <c r="E1242" s="11"/>
      <c r="F1242" s="11"/>
      <c r="G1242" s="11"/>
      <c r="H1242" s="11"/>
      <c r="I1242" s="11"/>
    </row>
    <row r="1243" spans="1:9">
      <c r="A1243" s="11"/>
      <c r="B1243" s="11"/>
      <c r="C1243" s="11"/>
      <c r="D1243" s="11"/>
      <c r="E1243" s="11"/>
      <c r="F1243" s="11"/>
      <c r="G1243" s="11"/>
      <c r="H1243" s="11"/>
      <c r="I1243" s="11"/>
    </row>
    <row r="1244" spans="1:9">
      <c r="A1244" s="11"/>
      <c r="B1244" s="11"/>
      <c r="C1244" s="11"/>
      <c r="D1244" s="11"/>
      <c r="E1244" s="11"/>
      <c r="F1244" s="11"/>
      <c r="G1244" s="11"/>
      <c r="H1244" s="11"/>
      <c r="I1244" s="11"/>
    </row>
    <row r="1245" spans="1:9">
      <c r="A1245" s="11"/>
      <c r="B1245" s="11"/>
      <c r="C1245" s="11"/>
      <c r="D1245" s="11"/>
      <c r="E1245" s="11"/>
      <c r="F1245" s="11"/>
      <c r="G1245" s="11"/>
      <c r="H1245" s="11"/>
      <c r="I1245" s="11"/>
    </row>
    <row r="1246" spans="1:9">
      <c r="A1246" s="11"/>
      <c r="B1246" s="11"/>
      <c r="C1246" s="11"/>
      <c r="D1246" s="11"/>
      <c r="E1246" s="11"/>
      <c r="F1246" s="11"/>
      <c r="G1246" s="11"/>
      <c r="H1246" s="11"/>
      <c r="I1246" s="11"/>
    </row>
    <row r="1247" spans="1:9">
      <c r="A1247" s="11"/>
      <c r="B1247" s="11"/>
      <c r="C1247" s="11"/>
      <c r="D1247" s="11"/>
      <c r="E1247" s="11"/>
      <c r="F1247" s="11"/>
      <c r="G1247" s="11"/>
      <c r="H1247" s="11"/>
      <c r="I1247" s="11"/>
    </row>
    <row r="1248" spans="1:9">
      <c r="A1248" s="11"/>
      <c r="B1248" s="11"/>
      <c r="C1248" s="11"/>
      <c r="D1248" s="11"/>
      <c r="E1248" s="11"/>
      <c r="F1248" s="11"/>
      <c r="G1248" s="11"/>
      <c r="H1248" s="11"/>
      <c r="I1248" s="11"/>
    </row>
    <row r="1249" spans="1:9">
      <c r="A1249" s="11"/>
      <c r="B1249" s="11"/>
      <c r="C1249" s="11"/>
      <c r="D1249" s="11"/>
      <c r="E1249" s="11"/>
      <c r="F1249" s="11"/>
      <c r="G1249" s="11"/>
      <c r="H1249" s="11"/>
      <c r="I1249" s="11"/>
    </row>
    <row r="1250" spans="1:9">
      <c r="A1250" s="11"/>
      <c r="B1250" s="11"/>
      <c r="C1250" s="11"/>
      <c r="D1250" s="11"/>
      <c r="E1250" s="11"/>
      <c r="F1250" s="11"/>
      <c r="G1250" s="11"/>
      <c r="H1250" s="11"/>
      <c r="I1250" s="11"/>
    </row>
    <row r="1251" spans="1:9">
      <c r="A1251" s="11"/>
      <c r="B1251" s="11"/>
      <c r="C1251" s="11"/>
      <c r="D1251" s="11"/>
      <c r="E1251" s="11"/>
      <c r="F1251" s="11"/>
      <c r="G1251" s="11"/>
      <c r="H1251" s="11"/>
      <c r="I1251" s="11"/>
    </row>
    <row r="1252" spans="1:9">
      <c r="A1252" s="11"/>
      <c r="B1252" s="11"/>
      <c r="C1252" s="11"/>
      <c r="D1252" s="11"/>
      <c r="E1252" s="11"/>
      <c r="F1252" s="11"/>
      <c r="G1252" s="11"/>
      <c r="H1252" s="11"/>
      <c r="I1252" s="11"/>
    </row>
    <row r="1253" spans="1:9">
      <c r="A1253" s="11"/>
      <c r="B1253" s="11"/>
      <c r="C1253" s="11"/>
      <c r="D1253" s="11"/>
      <c r="E1253" s="11"/>
      <c r="F1253" s="11"/>
      <c r="G1253" s="11"/>
      <c r="H1253" s="11"/>
      <c r="I1253" s="11"/>
    </row>
    <row r="1254" spans="1:9">
      <c r="A1254" s="11"/>
      <c r="B1254" s="11"/>
      <c r="C1254" s="11"/>
      <c r="D1254" s="11"/>
      <c r="E1254" s="11"/>
      <c r="F1254" s="11"/>
      <c r="G1254" s="11"/>
      <c r="H1254" s="11"/>
      <c r="I1254" s="11"/>
    </row>
    <row r="1255" spans="1:9">
      <c r="A1255" s="11"/>
      <c r="B1255" s="11"/>
      <c r="C1255" s="11"/>
      <c r="D1255" s="11"/>
      <c r="E1255" s="11"/>
      <c r="F1255" s="11"/>
      <c r="G1255" s="11"/>
      <c r="H1255" s="11"/>
      <c r="I1255" s="11"/>
    </row>
    <row r="1256" spans="1:9">
      <c r="A1256" s="11"/>
      <c r="B1256" s="11"/>
      <c r="C1256" s="11"/>
      <c r="D1256" s="11"/>
      <c r="E1256" s="11"/>
      <c r="F1256" s="11"/>
      <c r="G1256" s="11"/>
      <c r="H1256" s="11"/>
      <c r="I1256" s="11"/>
    </row>
    <row r="1257" spans="1:9">
      <c r="A1257" s="11"/>
      <c r="B1257" s="11"/>
      <c r="C1257" s="11"/>
      <c r="D1257" s="11"/>
      <c r="E1257" s="11"/>
      <c r="F1257" s="11"/>
      <c r="G1257" s="11"/>
      <c r="H1257" s="11"/>
      <c r="I1257" s="11"/>
    </row>
    <row r="1258" spans="1:9">
      <c r="A1258" s="11"/>
      <c r="B1258" s="11"/>
      <c r="C1258" s="11"/>
      <c r="D1258" s="11"/>
      <c r="E1258" s="11"/>
      <c r="F1258" s="11"/>
      <c r="G1258" s="11"/>
      <c r="H1258" s="11"/>
      <c r="I1258" s="11"/>
    </row>
    <row r="1259" spans="1:9">
      <c r="A1259" s="11"/>
      <c r="B1259" s="11"/>
      <c r="C1259" s="11"/>
      <c r="D1259" s="11"/>
      <c r="E1259" s="11"/>
      <c r="F1259" s="11"/>
      <c r="G1259" s="11"/>
      <c r="H1259" s="11"/>
      <c r="I1259" s="11"/>
    </row>
    <row r="1260" spans="1:9">
      <c r="A1260" s="11"/>
      <c r="B1260" s="11"/>
      <c r="C1260" s="11"/>
      <c r="D1260" s="11"/>
      <c r="E1260" s="11"/>
      <c r="F1260" s="11"/>
      <c r="G1260" s="11"/>
      <c r="H1260" s="11"/>
      <c r="I1260" s="11"/>
    </row>
    <row r="1261" spans="1:9">
      <c r="A1261" s="11"/>
      <c r="B1261" s="11"/>
      <c r="C1261" s="11"/>
      <c r="D1261" s="11"/>
      <c r="E1261" s="11"/>
      <c r="F1261" s="11"/>
      <c r="G1261" s="11"/>
      <c r="H1261" s="11"/>
      <c r="I1261" s="11"/>
    </row>
    <row r="1262" spans="1:9">
      <c r="A1262" s="11"/>
      <c r="B1262" s="11"/>
      <c r="C1262" s="11"/>
      <c r="D1262" s="11"/>
      <c r="E1262" s="11"/>
      <c r="F1262" s="11"/>
      <c r="G1262" s="11"/>
      <c r="H1262" s="11"/>
      <c r="I1262" s="11"/>
    </row>
    <row r="1263" spans="1:9">
      <c r="A1263" s="11"/>
      <c r="B1263" s="11"/>
      <c r="C1263" s="11"/>
      <c r="D1263" s="11"/>
      <c r="E1263" s="11"/>
      <c r="F1263" s="11"/>
      <c r="G1263" s="11"/>
      <c r="H1263" s="11"/>
      <c r="I1263" s="11"/>
    </row>
    <row r="1264" spans="1:9">
      <c r="A1264" s="11"/>
      <c r="B1264" s="11"/>
      <c r="C1264" s="11"/>
      <c r="D1264" s="11"/>
      <c r="E1264" s="11"/>
      <c r="F1264" s="11"/>
      <c r="G1264" s="11"/>
      <c r="H1264" s="11"/>
      <c r="I1264" s="11"/>
    </row>
    <row r="1265" spans="1:9">
      <c r="A1265" s="11"/>
      <c r="B1265" s="11"/>
      <c r="C1265" s="11"/>
      <c r="D1265" s="11"/>
      <c r="E1265" s="11"/>
      <c r="F1265" s="11"/>
      <c r="G1265" s="11"/>
      <c r="H1265" s="11"/>
      <c r="I1265" s="11"/>
    </row>
    <row r="1266" spans="1:9">
      <c r="A1266" s="11"/>
      <c r="B1266" s="11"/>
      <c r="C1266" s="11"/>
      <c r="D1266" s="11"/>
      <c r="E1266" s="11"/>
      <c r="F1266" s="11"/>
      <c r="G1266" s="11"/>
      <c r="H1266" s="11"/>
      <c r="I1266" s="11"/>
    </row>
    <row r="1267" spans="1:9">
      <c r="A1267" s="11"/>
      <c r="B1267" s="11"/>
      <c r="C1267" s="11"/>
      <c r="D1267" s="11"/>
      <c r="E1267" s="11"/>
      <c r="F1267" s="11"/>
      <c r="G1267" s="11"/>
      <c r="H1267" s="11"/>
      <c r="I1267" s="11"/>
    </row>
    <row r="1268" spans="1:9">
      <c r="A1268" s="11"/>
      <c r="B1268" s="11"/>
      <c r="C1268" s="11"/>
      <c r="D1268" s="11"/>
      <c r="E1268" s="11"/>
      <c r="F1268" s="11"/>
      <c r="G1268" s="11"/>
      <c r="H1268" s="11"/>
      <c r="I1268" s="11"/>
    </row>
    <row r="1269" spans="1:9">
      <c r="A1269" s="11"/>
      <c r="B1269" s="11"/>
      <c r="C1269" s="11"/>
      <c r="D1269" s="11"/>
      <c r="E1269" s="11"/>
      <c r="F1269" s="11"/>
      <c r="G1269" s="11"/>
      <c r="H1269" s="11"/>
      <c r="I1269" s="11"/>
    </row>
    <row r="1270" spans="1:9">
      <c r="A1270" s="11"/>
      <c r="B1270" s="11"/>
      <c r="C1270" s="11"/>
      <c r="D1270" s="11"/>
      <c r="E1270" s="11"/>
      <c r="F1270" s="11"/>
      <c r="G1270" s="11"/>
      <c r="H1270" s="11"/>
      <c r="I1270" s="11"/>
    </row>
    <row r="1271" spans="1:9">
      <c r="A1271" s="11"/>
      <c r="B1271" s="11"/>
      <c r="C1271" s="11"/>
      <c r="D1271" s="11"/>
      <c r="E1271" s="11"/>
      <c r="F1271" s="11"/>
      <c r="G1271" s="11"/>
      <c r="H1271" s="11"/>
      <c r="I1271" s="11"/>
    </row>
    <row r="1272" spans="1:9">
      <c r="A1272" s="11"/>
      <c r="B1272" s="11"/>
      <c r="C1272" s="11"/>
      <c r="D1272" s="11"/>
      <c r="E1272" s="11"/>
      <c r="F1272" s="11"/>
      <c r="G1272" s="11"/>
      <c r="H1272" s="11"/>
      <c r="I1272" s="11"/>
    </row>
    <row r="1273" spans="1:9">
      <c r="A1273" s="11"/>
      <c r="B1273" s="11"/>
      <c r="C1273" s="11"/>
      <c r="D1273" s="11"/>
      <c r="E1273" s="11"/>
      <c r="F1273" s="11"/>
      <c r="G1273" s="11"/>
      <c r="H1273" s="11"/>
      <c r="I1273" s="11"/>
    </row>
    <row r="1274" spans="1:9">
      <c r="A1274" s="11"/>
      <c r="B1274" s="11"/>
      <c r="C1274" s="11"/>
      <c r="D1274" s="11"/>
      <c r="E1274" s="11"/>
      <c r="F1274" s="11"/>
      <c r="G1274" s="11"/>
      <c r="H1274" s="11"/>
      <c r="I1274" s="11"/>
    </row>
    <row r="1275" spans="1:9">
      <c r="A1275" s="11"/>
      <c r="B1275" s="11"/>
      <c r="C1275" s="11"/>
      <c r="D1275" s="11"/>
      <c r="E1275" s="11"/>
      <c r="F1275" s="11"/>
      <c r="G1275" s="11"/>
      <c r="H1275" s="11"/>
      <c r="I1275" s="11"/>
    </row>
    <row r="1276" spans="1:9">
      <c r="A1276" s="11"/>
      <c r="B1276" s="11"/>
      <c r="C1276" s="11"/>
      <c r="D1276" s="11"/>
      <c r="E1276" s="11"/>
      <c r="F1276" s="11"/>
      <c r="G1276" s="11"/>
      <c r="H1276" s="11"/>
      <c r="I1276" s="11"/>
    </row>
    <row r="1277" spans="1:9">
      <c r="A1277" s="11"/>
      <c r="B1277" s="11"/>
      <c r="C1277" s="11"/>
      <c r="D1277" s="11"/>
      <c r="E1277" s="11"/>
      <c r="F1277" s="11"/>
      <c r="G1277" s="11"/>
      <c r="H1277" s="11"/>
      <c r="I1277" s="11"/>
    </row>
    <row r="1278" spans="1:9">
      <c r="A1278" s="11"/>
      <c r="B1278" s="11"/>
      <c r="C1278" s="11"/>
      <c r="D1278" s="11"/>
      <c r="E1278" s="11"/>
      <c r="F1278" s="11"/>
      <c r="G1278" s="11"/>
      <c r="H1278" s="11"/>
      <c r="I1278" s="11"/>
    </row>
    <row r="1279" spans="1:9">
      <c r="A1279" s="11"/>
      <c r="B1279" s="11"/>
      <c r="C1279" s="11"/>
      <c r="D1279" s="11"/>
      <c r="E1279" s="11"/>
      <c r="F1279" s="11"/>
      <c r="G1279" s="11"/>
      <c r="H1279" s="11"/>
      <c r="I1279" s="11"/>
    </row>
    <row r="1280" spans="1:9">
      <c r="A1280" s="11"/>
      <c r="B1280" s="11"/>
      <c r="C1280" s="11"/>
      <c r="D1280" s="11"/>
      <c r="E1280" s="11"/>
      <c r="F1280" s="11"/>
      <c r="G1280" s="11"/>
      <c r="H1280" s="11"/>
      <c r="I1280" s="11"/>
    </row>
  </sheetData>
  <phoneticPr fontId="12" type="noConversion"/>
  <printOptions horizontalCentered="1" gridLinesSet="0"/>
  <pageMargins left="0.23622047244094491" right="0.19685039370078741" top="0.47244094488188981" bottom="0.6692913385826772" header="0.51181102362204722" footer="0.51181102362204722"/>
  <pageSetup paperSize="9" orientation="portrait" useFirstPageNumber="1" horizontalDpi="300" verticalDpi="300" r:id="rId1"/>
  <headerFooter alignWithMargins="0">
    <oddFooter>&amp;RPágina 11</oddFooter>
  </headerFooter>
  <rowBreaks count="16" manualBreakCount="16">
    <brk id="55" max="65535" man="1"/>
    <brk id="87" max="65535" man="1"/>
    <brk id="133" max="65535" man="1"/>
    <brk id="156" max="65535" man="1"/>
    <brk id="188" max="65535" man="1"/>
    <brk id="211" max="65535" man="1"/>
    <brk id="242" max="65535" man="1"/>
    <brk id="268" max="65535" man="1"/>
    <brk id="304" max="65535" man="1"/>
    <brk id="342" max="65535" man="1"/>
    <brk id="400" max="65535" man="1"/>
    <brk id="438" max="65535" man="1"/>
    <brk id="468" max="65535" man="1"/>
    <brk id="500" max="65535" man="1"/>
    <brk id="530" max="65535" man="1"/>
    <brk id="624" max="65535" man="1"/>
  </rowBreaks>
  <drawing r:id="rId2"/>
  <legacyDrawing r:id="rId3"/>
</worksheet>
</file>

<file path=xl/worksheets/sheet13.xml><?xml version="1.0" encoding="utf-8"?>
<worksheet xmlns="http://schemas.openxmlformats.org/spreadsheetml/2006/main" xmlns:r="http://schemas.openxmlformats.org/officeDocument/2006/relationships">
  <sheetPr>
    <pageSetUpPr fitToPage="1"/>
  </sheetPr>
  <dimension ref="A1:I58"/>
  <sheetViews>
    <sheetView showGridLines="0" zoomScale="75" workbookViewId="0">
      <selection activeCell="C26" sqref="C26"/>
    </sheetView>
  </sheetViews>
  <sheetFormatPr defaultRowHeight="15"/>
  <cols>
    <col min="1" max="1" width="33.77734375" customWidth="1"/>
    <col min="2" max="2" width="0" hidden="1" customWidth="1"/>
  </cols>
  <sheetData>
    <row r="1" spans="1:9" ht="19.5" customHeight="1">
      <c r="A1" s="335" t="s">
        <v>338</v>
      </c>
    </row>
    <row r="2" spans="1:9" ht="19.5" customHeight="1" thickBot="1">
      <c r="A2" s="335" t="s">
        <v>339</v>
      </c>
    </row>
    <row r="3" spans="1:9" ht="16.5">
      <c r="A3" s="124"/>
      <c r="B3" s="124"/>
      <c r="C3" s="125"/>
      <c r="D3" s="125"/>
      <c r="E3" s="125"/>
      <c r="F3" s="125"/>
      <c r="G3" s="125"/>
      <c r="H3" s="125"/>
    </row>
    <row r="4" spans="1:9" ht="15.75">
      <c r="A4" s="126" t="s">
        <v>340</v>
      </c>
      <c r="B4" s="126"/>
      <c r="C4" s="71" t="s">
        <v>341</v>
      </c>
      <c r="D4" s="71" t="str">
        <f>'PLANO INV.'!D3</f>
        <v>ANO 1</v>
      </c>
      <c r="E4" s="71" t="str">
        <f>'PLANO INV.'!E3</f>
        <v>ANO 2</v>
      </c>
      <c r="F4" s="71" t="str">
        <f>'PLANO INV.'!F3</f>
        <v>ANO 3</v>
      </c>
      <c r="G4" s="71" t="str">
        <f>'PLANO INV.'!G3</f>
        <v>ANO 4</v>
      </c>
      <c r="H4" s="71" t="str">
        <f>'PLANO INV.'!H3</f>
        <v>ANO 5</v>
      </c>
    </row>
    <row r="5" spans="1:9" ht="17.25" thickBot="1">
      <c r="A5" s="179" t="s">
        <v>342</v>
      </c>
      <c r="B5" s="102"/>
      <c r="C5" s="127"/>
      <c r="D5" s="127"/>
      <c r="E5" s="127"/>
      <c r="F5" s="127"/>
      <c r="G5" s="127"/>
      <c r="H5" s="127"/>
    </row>
    <row r="6" spans="1:9" ht="16.5">
      <c r="A6" s="385"/>
      <c r="B6" s="382"/>
      <c r="C6" s="386"/>
      <c r="D6" s="386">
        <v>0</v>
      </c>
      <c r="E6" s="117">
        <f t="shared" ref="E6:H7" si="0">D6*(1+E17)</f>
        <v>0</v>
      </c>
      <c r="F6" s="117">
        <f t="shared" si="0"/>
        <v>0</v>
      </c>
      <c r="G6" s="117">
        <f t="shared" si="0"/>
        <v>0</v>
      </c>
      <c r="H6" s="117">
        <f t="shared" si="0"/>
        <v>0</v>
      </c>
    </row>
    <row r="7" spans="1:9" ht="16.5">
      <c r="A7" s="385"/>
      <c r="B7" s="382"/>
      <c r="C7" s="386"/>
      <c r="D7" s="386">
        <v>0</v>
      </c>
      <c r="E7" s="117">
        <f t="shared" si="0"/>
        <v>0</v>
      </c>
      <c r="F7" s="117">
        <f t="shared" si="0"/>
        <v>0</v>
      </c>
      <c r="G7" s="117">
        <f t="shared" si="0"/>
        <v>0</v>
      </c>
      <c r="H7" s="117">
        <f t="shared" si="0"/>
        <v>0</v>
      </c>
      <c r="I7" s="384">
        <f>H7</f>
        <v>0</v>
      </c>
    </row>
    <row r="8" spans="1:9" ht="16.5">
      <c r="A8" s="385" t="s">
        <v>343</v>
      </c>
      <c r="B8" s="382"/>
      <c r="C8" s="386"/>
      <c r="D8" s="386">
        <v>0</v>
      </c>
      <c r="E8" s="117">
        <f t="shared" ref="E8:H9" si="1">D8*(1+E22)</f>
        <v>0</v>
      </c>
      <c r="F8" s="117">
        <f t="shared" si="1"/>
        <v>0</v>
      </c>
      <c r="G8" s="117">
        <f t="shared" si="1"/>
        <v>0</v>
      </c>
      <c r="H8" s="117">
        <f t="shared" si="1"/>
        <v>0</v>
      </c>
    </row>
    <row r="9" spans="1:9" ht="16.5">
      <c r="A9" s="385" t="s">
        <v>343</v>
      </c>
      <c r="B9" s="382"/>
      <c r="C9" s="386"/>
      <c r="D9" s="386">
        <v>0</v>
      </c>
      <c r="E9" s="117">
        <f t="shared" si="1"/>
        <v>0</v>
      </c>
      <c r="F9" s="117">
        <f t="shared" si="1"/>
        <v>0</v>
      </c>
      <c r="G9" s="117">
        <f t="shared" si="1"/>
        <v>0</v>
      </c>
      <c r="H9" s="117">
        <f t="shared" si="1"/>
        <v>0</v>
      </c>
    </row>
    <row r="10" spans="1:9" ht="16.5">
      <c r="A10" s="385" t="s">
        <v>343</v>
      </c>
      <c r="B10" s="382"/>
      <c r="C10" s="386"/>
      <c r="D10" s="386">
        <v>0</v>
      </c>
      <c r="E10" s="117">
        <f t="shared" ref="E10:H13" si="2">D10*(1+E21)</f>
        <v>0</v>
      </c>
      <c r="F10" s="117">
        <f t="shared" si="2"/>
        <v>0</v>
      </c>
      <c r="G10" s="117">
        <f t="shared" si="2"/>
        <v>0</v>
      </c>
      <c r="H10" s="117">
        <f t="shared" si="2"/>
        <v>0</v>
      </c>
    </row>
    <row r="11" spans="1:9" ht="16.5">
      <c r="A11" s="385" t="s">
        <v>343</v>
      </c>
      <c r="B11" s="382"/>
      <c r="C11" s="386"/>
      <c r="D11" s="386">
        <v>0</v>
      </c>
      <c r="E11" s="117">
        <f t="shared" si="2"/>
        <v>0</v>
      </c>
      <c r="F11" s="117">
        <f t="shared" si="2"/>
        <v>0</v>
      </c>
      <c r="G11" s="117">
        <f t="shared" si="2"/>
        <v>0</v>
      </c>
      <c r="H11" s="117">
        <f t="shared" si="2"/>
        <v>0</v>
      </c>
    </row>
    <row r="12" spans="1:9" ht="16.5">
      <c r="A12" s="385" t="s">
        <v>343</v>
      </c>
      <c r="B12" s="382"/>
      <c r="C12" s="386"/>
      <c r="D12" s="386">
        <v>0</v>
      </c>
      <c r="E12" s="117">
        <f t="shared" si="2"/>
        <v>0</v>
      </c>
      <c r="F12" s="117">
        <f t="shared" si="2"/>
        <v>0</v>
      </c>
      <c r="G12" s="117">
        <f t="shared" si="2"/>
        <v>0</v>
      </c>
      <c r="H12" s="117">
        <f t="shared" si="2"/>
        <v>0</v>
      </c>
    </row>
    <row r="13" spans="1:9" ht="16.5">
      <c r="A13" s="385" t="s">
        <v>343</v>
      </c>
      <c r="B13" s="382"/>
      <c r="C13" s="386"/>
      <c r="D13" s="386">
        <v>0</v>
      </c>
      <c r="E13" s="117">
        <f t="shared" si="2"/>
        <v>0</v>
      </c>
      <c r="F13" s="117">
        <f t="shared" si="2"/>
        <v>0</v>
      </c>
      <c r="G13" s="117">
        <f t="shared" si="2"/>
        <v>0</v>
      </c>
      <c r="H13" s="117">
        <f t="shared" si="2"/>
        <v>0</v>
      </c>
    </row>
    <row r="14" spans="1:9" ht="17.25" thickBot="1">
      <c r="A14" s="220"/>
      <c r="B14" s="220"/>
      <c r="C14" s="221"/>
      <c r="D14" s="221"/>
      <c r="E14" s="221"/>
      <c r="F14" s="221"/>
      <c r="G14" s="221"/>
      <c r="H14" s="221"/>
    </row>
    <row r="15" spans="1:9" ht="16.5" customHeight="1" thickTop="1">
      <c r="A15" s="341" t="s">
        <v>344</v>
      </c>
      <c r="B15" s="342"/>
      <c r="C15" s="342"/>
      <c r="D15" s="342"/>
      <c r="E15" s="342"/>
      <c r="F15" s="342"/>
      <c r="G15" s="342"/>
      <c r="H15" s="343"/>
    </row>
    <row r="16" spans="1:9" ht="16.5">
      <c r="A16" s="96"/>
      <c r="B16" s="96"/>
      <c r="C16" s="226"/>
      <c r="D16" s="226"/>
      <c r="E16" s="97"/>
      <c r="F16" s="97"/>
      <c r="G16" s="97"/>
      <c r="H16" s="97"/>
    </row>
    <row r="17" spans="1:8" ht="16.5">
      <c r="A17" s="121">
        <f t="shared" ref="A17:A24" si="3">A6</f>
        <v>0</v>
      </c>
      <c r="B17" s="96"/>
      <c r="C17" s="227"/>
      <c r="D17" s="228"/>
      <c r="E17" s="387">
        <v>0</v>
      </c>
      <c r="F17" s="387">
        <v>0</v>
      </c>
      <c r="G17" s="387">
        <v>0</v>
      </c>
      <c r="H17" s="387">
        <v>0</v>
      </c>
    </row>
    <row r="18" spans="1:8" ht="16.5">
      <c r="A18" s="121">
        <f t="shared" si="3"/>
        <v>0</v>
      </c>
      <c r="B18" s="96"/>
      <c r="C18" s="227"/>
      <c r="D18" s="228"/>
      <c r="E18" s="387">
        <v>0</v>
      </c>
      <c r="F18" s="387">
        <v>0</v>
      </c>
      <c r="G18" s="387">
        <v>0</v>
      </c>
      <c r="H18" s="387">
        <v>0</v>
      </c>
    </row>
    <row r="19" spans="1:8" ht="16.5">
      <c r="A19" s="121" t="str">
        <f t="shared" si="3"/>
        <v xml:space="preserve"> . </v>
      </c>
      <c r="B19" s="96"/>
      <c r="C19" s="227"/>
      <c r="D19" s="228"/>
      <c r="E19" s="387">
        <v>0</v>
      </c>
      <c r="F19" s="387">
        <v>0</v>
      </c>
      <c r="G19" s="387">
        <v>0</v>
      </c>
      <c r="H19" s="387">
        <v>0</v>
      </c>
    </row>
    <row r="20" spans="1:8" ht="16.5">
      <c r="A20" s="121" t="str">
        <f t="shared" si="3"/>
        <v xml:space="preserve"> . </v>
      </c>
      <c r="B20" s="96"/>
      <c r="C20" s="227"/>
      <c r="D20" s="228"/>
      <c r="E20" s="387">
        <v>0</v>
      </c>
      <c r="F20" s="387">
        <v>0</v>
      </c>
      <c r="G20" s="387">
        <v>0</v>
      </c>
      <c r="H20" s="387">
        <v>0</v>
      </c>
    </row>
    <row r="21" spans="1:8" ht="16.5">
      <c r="A21" s="121" t="str">
        <f t="shared" si="3"/>
        <v xml:space="preserve"> . </v>
      </c>
      <c r="B21" s="96"/>
      <c r="C21" s="227"/>
      <c r="D21" s="228"/>
      <c r="E21" s="387">
        <v>0</v>
      </c>
      <c r="F21" s="387">
        <v>0</v>
      </c>
      <c r="G21" s="387">
        <v>0</v>
      </c>
      <c r="H21" s="387">
        <v>0</v>
      </c>
    </row>
    <row r="22" spans="1:8" ht="16.5">
      <c r="A22" s="121" t="str">
        <f t="shared" si="3"/>
        <v xml:space="preserve"> . </v>
      </c>
      <c r="B22" s="96"/>
      <c r="C22" s="227"/>
      <c r="D22" s="228"/>
      <c r="E22" s="387">
        <v>0</v>
      </c>
      <c r="F22" s="387">
        <v>0</v>
      </c>
      <c r="G22" s="387">
        <v>0</v>
      </c>
      <c r="H22" s="387">
        <v>0</v>
      </c>
    </row>
    <row r="23" spans="1:8" ht="16.5">
      <c r="A23" s="121" t="str">
        <f t="shared" si="3"/>
        <v xml:space="preserve"> . </v>
      </c>
      <c r="B23" s="96"/>
      <c r="C23" s="227"/>
      <c r="D23" s="228"/>
      <c r="E23" s="387">
        <v>0</v>
      </c>
      <c r="F23" s="387">
        <v>0</v>
      </c>
      <c r="G23" s="387">
        <v>0</v>
      </c>
      <c r="H23" s="387">
        <v>0</v>
      </c>
    </row>
    <row r="24" spans="1:8" ht="16.5">
      <c r="A24" s="121" t="str">
        <f t="shared" si="3"/>
        <v xml:space="preserve"> . </v>
      </c>
      <c r="B24" s="96"/>
      <c r="C24" s="227"/>
      <c r="D24" s="228"/>
      <c r="E24" s="387">
        <v>0</v>
      </c>
      <c r="F24" s="387">
        <v>0</v>
      </c>
      <c r="G24" s="387">
        <v>0</v>
      </c>
      <c r="H24" s="387">
        <v>0</v>
      </c>
    </row>
    <row r="25" spans="1:8" ht="17.25" thickBot="1">
      <c r="A25" s="220"/>
      <c r="B25" s="220"/>
      <c r="C25" s="229"/>
      <c r="D25" s="229"/>
      <c r="E25" s="221"/>
      <c r="F25" s="221"/>
      <c r="G25" s="221"/>
      <c r="H25" s="221"/>
    </row>
    <row r="26" spans="1:8" ht="17.25" thickTop="1">
      <c r="A26" s="222" t="s">
        <v>345</v>
      </c>
      <c r="B26" s="223"/>
      <c r="C26" s="224" t="s">
        <v>597</v>
      </c>
      <c r="D26" s="225"/>
      <c r="E26" s="225"/>
      <c r="F26" s="225"/>
      <c r="G26" s="225"/>
      <c r="H26" s="225"/>
    </row>
    <row r="27" spans="1:8" ht="16.5">
      <c r="A27" s="96"/>
      <c r="B27" s="96"/>
      <c r="C27" s="97"/>
      <c r="D27" s="97"/>
      <c r="E27" s="97"/>
      <c r="F27" s="97"/>
      <c r="G27" s="97"/>
      <c r="H27" s="97"/>
    </row>
    <row r="28" spans="1:8" ht="16.5">
      <c r="A28" s="121">
        <f t="shared" ref="A28:A35" si="4">A6</f>
        <v>0</v>
      </c>
      <c r="B28" s="96"/>
      <c r="C28" s="388">
        <v>0</v>
      </c>
      <c r="D28" s="117">
        <f>C28*(1+D39)</f>
        <v>0</v>
      </c>
      <c r="E28" s="117">
        <f>D28*(1+PRESSUPOSTOS!$D$26+E39)</f>
        <v>0</v>
      </c>
      <c r="F28" s="117">
        <f>E28*(1+PRESSUPOSTOS!$D$26+F39)</f>
        <v>0</v>
      </c>
      <c r="G28" s="117">
        <f>F28*(1+PRESSUPOSTOS!$D$26+G39)</f>
        <v>0</v>
      </c>
      <c r="H28" s="117">
        <f>G28*(1+PRESSUPOSTOS!$D$26+H39)</f>
        <v>0</v>
      </c>
    </row>
    <row r="29" spans="1:8" ht="16.5">
      <c r="A29" s="121">
        <f t="shared" si="4"/>
        <v>0</v>
      </c>
      <c r="B29" s="96"/>
      <c r="C29" s="388">
        <v>0</v>
      </c>
      <c r="D29" s="117">
        <f t="shared" ref="D29:D35" si="5">C29*(1+D40)</f>
        <v>0</v>
      </c>
      <c r="E29" s="117">
        <f>D29*(1+PRESSUPOSTOS!$D$26+E40)</f>
        <v>0</v>
      </c>
      <c r="F29" s="117">
        <f>E29*(1+PRESSUPOSTOS!$D$26+F40)</f>
        <v>0</v>
      </c>
      <c r="G29" s="117">
        <f>F29*(1+PRESSUPOSTOS!$D$26+G40)</f>
        <v>0</v>
      </c>
      <c r="H29" s="117">
        <f>G29*(1+PRESSUPOSTOS!$D$26+H40)</f>
        <v>0</v>
      </c>
    </row>
    <row r="30" spans="1:8" ht="16.5">
      <c r="A30" s="121" t="str">
        <f t="shared" si="4"/>
        <v xml:space="preserve"> . </v>
      </c>
      <c r="B30" s="96"/>
      <c r="C30" s="388">
        <v>0</v>
      </c>
      <c r="D30" s="117">
        <f t="shared" si="5"/>
        <v>0</v>
      </c>
      <c r="E30" s="117">
        <f>D30*(1+PRESSUPOSTOS!$D$26+E41)</f>
        <v>0</v>
      </c>
      <c r="F30" s="117">
        <f>E30*(1+PRESSUPOSTOS!$D$26+F41)</f>
        <v>0</v>
      </c>
      <c r="G30" s="117">
        <f>F30*(1+PRESSUPOSTOS!$D$26+G41)</f>
        <v>0</v>
      </c>
      <c r="H30" s="117">
        <f>G30*(1+PRESSUPOSTOS!$D$26+H41)</f>
        <v>0</v>
      </c>
    </row>
    <row r="31" spans="1:8" ht="16.5">
      <c r="A31" s="121" t="str">
        <f t="shared" si="4"/>
        <v xml:space="preserve"> . </v>
      </c>
      <c r="B31" s="96"/>
      <c r="C31" s="388">
        <v>0</v>
      </c>
      <c r="D31" s="117">
        <f t="shared" si="5"/>
        <v>0</v>
      </c>
      <c r="E31" s="117">
        <f>D31*(1+PRESSUPOSTOS!$D$26+E42)</f>
        <v>0</v>
      </c>
      <c r="F31" s="117">
        <f>E31*(1+PRESSUPOSTOS!$D$26+F42)</f>
        <v>0</v>
      </c>
      <c r="G31" s="117">
        <f>F31*(1+PRESSUPOSTOS!$D$26+G42)</f>
        <v>0</v>
      </c>
      <c r="H31" s="117">
        <f>G31*(1+PRESSUPOSTOS!$D$26+H42)</f>
        <v>0</v>
      </c>
    </row>
    <row r="32" spans="1:8" ht="16.5">
      <c r="A32" s="121" t="str">
        <f t="shared" si="4"/>
        <v xml:space="preserve"> . </v>
      </c>
      <c r="B32" s="96"/>
      <c r="C32" s="388">
        <v>0</v>
      </c>
      <c r="D32" s="117">
        <f t="shared" si="5"/>
        <v>0</v>
      </c>
      <c r="E32" s="117">
        <f>D32*(1+PRESSUPOSTOS!$D$26+E43)</f>
        <v>0</v>
      </c>
      <c r="F32" s="117">
        <f>E32*(1+PRESSUPOSTOS!$D$26+F43)</f>
        <v>0</v>
      </c>
      <c r="G32" s="117">
        <f>F32*(1+PRESSUPOSTOS!$D$26+G43)</f>
        <v>0</v>
      </c>
      <c r="H32" s="117">
        <f>G32*(1+PRESSUPOSTOS!$D$26+H43)</f>
        <v>0</v>
      </c>
    </row>
    <row r="33" spans="1:8" ht="16.5">
      <c r="A33" s="121" t="str">
        <f t="shared" si="4"/>
        <v xml:space="preserve"> . </v>
      </c>
      <c r="B33" s="96"/>
      <c r="C33" s="388">
        <v>0</v>
      </c>
      <c r="D33" s="117">
        <f t="shared" si="5"/>
        <v>0</v>
      </c>
      <c r="E33" s="117">
        <f>D33*(1+PRESSUPOSTOS!$D$26+E44)</f>
        <v>0</v>
      </c>
      <c r="F33" s="117">
        <f>E33*(1+PRESSUPOSTOS!$D$26+F44)</f>
        <v>0</v>
      </c>
      <c r="G33" s="117">
        <f>F33*(1+PRESSUPOSTOS!$D$26+G44)</f>
        <v>0</v>
      </c>
      <c r="H33" s="117">
        <f>G33*(1+PRESSUPOSTOS!$D$26+H44)</f>
        <v>0</v>
      </c>
    </row>
    <row r="34" spans="1:8" ht="16.5">
      <c r="A34" s="121" t="str">
        <f t="shared" si="4"/>
        <v xml:space="preserve"> . </v>
      </c>
      <c r="B34" s="96"/>
      <c r="C34" s="388">
        <v>0</v>
      </c>
      <c r="D34" s="117">
        <f t="shared" si="5"/>
        <v>0</v>
      </c>
      <c r="E34" s="117">
        <f>D34*(1+PRESSUPOSTOS!$D$26+E45)</f>
        <v>0</v>
      </c>
      <c r="F34" s="117">
        <f>E34*(1+PRESSUPOSTOS!$D$26+F45)</f>
        <v>0</v>
      </c>
      <c r="G34" s="117">
        <f>F34*(1+PRESSUPOSTOS!$D$26+G45)</f>
        <v>0</v>
      </c>
      <c r="H34" s="117">
        <f>G34*(1+PRESSUPOSTOS!$D$26+H45)</f>
        <v>0</v>
      </c>
    </row>
    <row r="35" spans="1:8" ht="16.5">
      <c r="A35" s="121" t="str">
        <f t="shared" si="4"/>
        <v xml:space="preserve"> . </v>
      </c>
      <c r="B35" s="96"/>
      <c r="C35" s="388">
        <v>0</v>
      </c>
      <c r="D35" s="117">
        <f t="shared" si="5"/>
        <v>0</v>
      </c>
      <c r="E35" s="117">
        <f>D35*(1+PRESSUPOSTOS!$D$26+E46)</f>
        <v>0</v>
      </c>
      <c r="F35" s="117">
        <f>E35*(1+PRESSUPOSTOS!$D$26+F46)</f>
        <v>0</v>
      </c>
      <c r="G35" s="117">
        <f>F35*(1+PRESSUPOSTOS!$D$26+G46)</f>
        <v>0</v>
      </c>
      <c r="H35" s="117">
        <f>G35*(1+PRESSUPOSTOS!$D$26+H46)</f>
        <v>0</v>
      </c>
    </row>
    <row r="36" spans="1:8" ht="17.25" thickBot="1">
      <c r="A36" s="220"/>
      <c r="B36" s="220"/>
      <c r="C36" s="221"/>
      <c r="D36" s="221"/>
      <c r="E36" s="221"/>
      <c r="F36" s="221"/>
      <c r="G36" s="221"/>
      <c r="H36" s="221"/>
    </row>
    <row r="37" spans="1:8" ht="17.25" customHeight="1" thickTop="1">
      <c r="A37" s="341" t="s">
        <v>346</v>
      </c>
      <c r="B37" s="342"/>
      <c r="C37" s="342"/>
      <c r="D37" s="342"/>
      <c r="E37" s="342"/>
      <c r="F37" s="342"/>
      <c r="G37" s="342"/>
      <c r="H37" s="343"/>
    </row>
    <row r="38" spans="1:8" ht="16.5">
      <c r="A38" s="96"/>
      <c r="B38" s="96"/>
      <c r="C38" s="226"/>
      <c r="D38" s="226"/>
      <c r="E38" s="97"/>
      <c r="F38" s="97"/>
      <c r="G38" s="97"/>
      <c r="H38" s="97"/>
    </row>
    <row r="39" spans="1:8" ht="16.5">
      <c r="A39" s="121">
        <f t="shared" ref="A39:A46" si="6">A28</f>
        <v>0</v>
      </c>
      <c r="B39" s="96"/>
      <c r="C39" s="227"/>
      <c r="D39" s="228"/>
      <c r="E39" s="387">
        <v>0</v>
      </c>
      <c r="F39" s="387">
        <v>0</v>
      </c>
      <c r="G39" s="387">
        <v>0</v>
      </c>
      <c r="H39" s="387">
        <v>0</v>
      </c>
    </row>
    <row r="40" spans="1:8" ht="16.5">
      <c r="A40" s="121">
        <f t="shared" si="6"/>
        <v>0</v>
      </c>
      <c r="B40" s="96"/>
      <c r="C40" s="227"/>
      <c r="D40" s="228"/>
      <c r="E40" s="387">
        <v>0</v>
      </c>
      <c r="F40" s="387">
        <v>0</v>
      </c>
      <c r="G40" s="387">
        <v>0</v>
      </c>
      <c r="H40" s="387">
        <v>0</v>
      </c>
    </row>
    <row r="41" spans="1:8" ht="16.5">
      <c r="A41" s="121" t="str">
        <f t="shared" si="6"/>
        <v xml:space="preserve"> . </v>
      </c>
      <c r="B41" s="96"/>
      <c r="C41" s="227"/>
      <c r="D41" s="228"/>
      <c r="E41" s="387">
        <v>0</v>
      </c>
      <c r="F41" s="387">
        <v>0</v>
      </c>
      <c r="G41" s="387">
        <v>0</v>
      </c>
      <c r="H41" s="387">
        <v>0</v>
      </c>
    </row>
    <row r="42" spans="1:8" ht="16.5">
      <c r="A42" s="121" t="str">
        <f t="shared" si="6"/>
        <v xml:space="preserve"> . </v>
      </c>
      <c r="B42" s="96"/>
      <c r="C42" s="227"/>
      <c r="D42" s="228"/>
      <c r="E42" s="387">
        <v>0</v>
      </c>
      <c r="F42" s="387">
        <v>0</v>
      </c>
      <c r="G42" s="387">
        <v>0</v>
      </c>
      <c r="H42" s="387">
        <v>0</v>
      </c>
    </row>
    <row r="43" spans="1:8" ht="16.5">
      <c r="A43" s="121" t="str">
        <f t="shared" si="6"/>
        <v xml:space="preserve"> . </v>
      </c>
      <c r="B43" s="96"/>
      <c r="C43" s="227"/>
      <c r="D43" s="228"/>
      <c r="E43" s="387">
        <v>0</v>
      </c>
      <c r="F43" s="387">
        <v>0</v>
      </c>
      <c r="G43" s="387">
        <v>0</v>
      </c>
      <c r="H43" s="387">
        <v>0</v>
      </c>
    </row>
    <row r="44" spans="1:8" ht="16.5">
      <c r="A44" s="121" t="str">
        <f t="shared" si="6"/>
        <v xml:space="preserve"> . </v>
      </c>
      <c r="B44" s="96"/>
      <c r="C44" s="227"/>
      <c r="D44" s="228"/>
      <c r="E44" s="387">
        <v>0</v>
      </c>
      <c r="F44" s="387">
        <v>0</v>
      </c>
      <c r="G44" s="387">
        <v>0</v>
      </c>
      <c r="H44" s="387">
        <v>0</v>
      </c>
    </row>
    <row r="45" spans="1:8" ht="16.5">
      <c r="A45" s="121" t="str">
        <f t="shared" si="6"/>
        <v xml:space="preserve"> . </v>
      </c>
      <c r="B45" s="96"/>
      <c r="C45" s="227"/>
      <c r="D45" s="228"/>
      <c r="E45" s="387">
        <v>0</v>
      </c>
      <c r="F45" s="387">
        <v>0</v>
      </c>
      <c r="G45" s="387">
        <v>0</v>
      </c>
      <c r="H45" s="387">
        <v>0</v>
      </c>
    </row>
    <row r="46" spans="1:8" ht="16.5">
      <c r="A46" s="121" t="str">
        <f t="shared" si="6"/>
        <v xml:space="preserve"> . </v>
      </c>
      <c r="B46" s="96"/>
      <c r="C46" s="227"/>
      <c r="D46" s="228"/>
      <c r="E46" s="387">
        <v>0</v>
      </c>
      <c r="F46" s="387">
        <v>0</v>
      </c>
      <c r="G46" s="387">
        <v>0</v>
      </c>
      <c r="H46" s="387">
        <v>0</v>
      </c>
    </row>
    <row r="47" spans="1:8" ht="17.25" thickBot="1">
      <c r="A47" s="220"/>
      <c r="B47" s="220"/>
      <c r="C47" s="229"/>
      <c r="D47" s="229"/>
      <c r="E47" s="221"/>
      <c r="F47" s="221"/>
      <c r="G47" s="221"/>
      <c r="H47" s="221"/>
    </row>
    <row r="48" spans="1:8" ht="16.5" customHeight="1" thickTop="1">
      <c r="A48" s="341" t="s">
        <v>347</v>
      </c>
      <c r="B48" s="342"/>
      <c r="C48" s="342"/>
      <c r="D48" s="342"/>
      <c r="E48" s="342"/>
      <c r="F48" s="342"/>
      <c r="G48" s="342"/>
      <c r="H48" s="343"/>
    </row>
    <row r="49" spans="1:9" ht="16.5">
      <c r="A49" s="120">
        <f t="shared" ref="A49:A56" si="7">A6</f>
        <v>0</v>
      </c>
      <c r="B49" s="96"/>
      <c r="C49" s="232"/>
      <c r="D49" s="117">
        <f>D6*D28</f>
        <v>0</v>
      </c>
      <c r="E49" s="117">
        <f>E6*E28</f>
        <v>0</v>
      </c>
      <c r="F49" s="117">
        <f>F6*F28</f>
        <v>0</v>
      </c>
      <c r="G49" s="117">
        <f>G6*G28</f>
        <v>0</v>
      </c>
      <c r="H49" s="117">
        <f>H6*H28</f>
        <v>0</v>
      </c>
    </row>
    <row r="50" spans="1:9" ht="16.5">
      <c r="A50" s="120">
        <f t="shared" si="7"/>
        <v>0</v>
      </c>
      <c r="B50" s="96"/>
      <c r="C50" s="232"/>
      <c r="D50" s="117">
        <f t="shared" ref="D50:H51" si="8">D7*D29</f>
        <v>0</v>
      </c>
      <c r="E50" s="117">
        <f t="shared" si="8"/>
        <v>0</v>
      </c>
      <c r="F50" s="117">
        <f t="shared" si="8"/>
        <v>0</v>
      </c>
      <c r="G50" s="117">
        <f t="shared" si="8"/>
        <v>0</v>
      </c>
      <c r="H50" s="117">
        <f t="shared" si="8"/>
        <v>0</v>
      </c>
      <c r="I50" s="384">
        <f>H50</f>
        <v>0</v>
      </c>
    </row>
    <row r="51" spans="1:9" ht="16.5">
      <c r="A51" s="120" t="str">
        <f t="shared" si="7"/>
        <v xml:space="preserve"> . </v>
      </c>
      <c r="B51" s="96"/>
      <c r="C51" s="232"/>
      <c r="D51" s="117">
        <f t="shared" si="8"/>
        <v>0</v>
      </c>
      <c r="E51" s="117">
        <f t="shared" si="8"/>
        <v>0</v>
      </c>
      <c r="F51" s="117">
        <f t="shared" si="8"/>
        <v>0</v>
      </c>
      <c r="G51" s="117">
        <f t="shared" si="8"/>
        <v>0</v>
      </c>
      <c r="H51" s="117">
        <f t="shared" si="8"/>
        <v>0</v>
      </c>
    </row>
    <row r="52" spans="1:9" ht="16.5">
      <c r="A52" s="120" t="str">
        <f t="shared" si="7"/>
        <v xml:space="preserve"> . </v>
      </c>
      <c r="B52" s="96"/>
      <c r="C52" s="232"/>
      <c r="D52" s="117">
        <f t="shared" ref="D52:H56" si="9">D9*D31</f>
        <v>0</v>
      </c>
      <c r="E52" s="117">
        <f t="shared" si="9"/>
        <v>0</v>
      </c>
      <c r="F52" s="117">
        <f t="shared" si="9"/>
        <v>0</v>
      </c>
      <c r="G52" s="117">
        <f t="shared" si="9"/>
        <v>0</v>
      </c>
      <c r="H52" s="117">
        <f t="shared" si="9"/>
        <v>0</v>
      </c>
    </row>
    <row r="53" spans="1:9" ht="16.5">
      <c r="A53" s="121" t="str">
        <f t="shared" si="7"/>
        <v xml:space="preserve"> . </v>
      </c>
      <c r="B53" s="96"/>
      <c r="C53" s="232"/>
      <c r="D53" s="117">
        <f t="shared" si="9"/>
        <v>0</v>
      </c>
      <c r="E53" s="117">
        <f t="shared" si="9"/>
        <v>0</v>
      </c>
      <c r="F53" s="117">
        <f t="shared" si="9"/>
        <v>0</v>
      </c>
      <c r="G53" s="117">
        <f t="shared" si="9"/>
        <v>0</v>
      </c>
      <c r="H53" s="117">
        <f t="shared" si="9"/>
        <v>0</v>
      </c>
    </row>
    <row r="54" spans="1:9" ht="16.5">
      <c r="A54" s="121" t="str">
        <f t="shared" si="7"/>
        <v xml:space="preserve"> . </v>
      </c>
      <c r="B54" s="96"/>
      <c r="C54" s="232"/>
      <c r="D54" s="117">
        <f t="shared" si="9"/>
        <v>0</v>
      </c>
      <c r="E54" s="117">
        <f t="shared" si="9"/>
        <v>0</v>
      </c>
      <c r="F54" s="117">
        <f t="shared" si="9"/>
        <v>0</v>
      </c>
      <c r="G54" s="117">
        <f t="shared" si="9"/>
        <v>0</v>
      </c>
      <c r="H54" s="117">
        <f t="shared" si="9"/>
        <v>0</v>
      </c>
    </row>
    <row r="55" spans="1:9" ht="16.5">
      <c r="A55" s="121" t="str">
        <f t="shared" si="7"/>
        <v xml:space="preserve"> . </v>
      </c>
      <c r="B55" s="96"/>
      <c r="C55" s="233"/>
      <c r="D55" s="117">
        <f t="shared" si="9"/>
        <v>0</v>
      </c>
      <c r="E55" s="117">
        <f t="shared" si="9"/>
        <v>0</v>
      </c>
      <c r="F55" s="117">
        <f t="shared" si="9"/>
        <v>0</v>
      </c>
      <c r="G55" s="117">
        <f t="shared" si="9"/>
        <v>0</v>
      </c>
      <c r="H55" s="117">
        <f t="shared" si="9"/>
        <v>0</v>
      </c>
    </row>
    <row r="56" spans="1:9" ht="16.5">
      <c r="A56" s="121" t="str">
        <f t="shared" si="7"/>
        <v xml:space="preserve"> . </v>
      </c>
      <c r="B56" s="96"/>
      <c r="C56" s="233"/>
      <c r="D56" s="117">
        <f t="shared" si="9"/>
        <v>0</v>
      </c>
      <c r="E56" s="117">
        <f t="shared" si="9"/>
        <v>0</v>
      </c>
      <c r="F56" s="117">
        <f t="shared" si="9"/>
        <v>0</v>
      </c>
      <c r="G56" s="117">
        <f t="shared" si="9"/>
        <v>0</v>
      </c>
      <c r="H56" s="117">
        <f t="shared" si="9"/>
        <v>0</v>
      </c>
    </row>
    <row r="57" spans="1:9" ht="16.5">
      <c r="A57" s="96"/>
      <c r="B57" s="96"/>
      <c r="C57" s="226"/>
      <c r="D57" s="123"/>
      <c r="E57" s="123"/>
      <c r="F57" s="123"/>
      <c r="G57" s="123"/>
      <c r="H57" s="123"/>
    </row>
    <row r="58" spans="1:9" ht="17.25" thickBot="1">
      <c r="A58" s="230" t="s">
        <v>348</v>
      </c>
      <c r="B58" s="218"/>
      <c r="C58" s="219"/>
      <c r="D58" s="154">
        <f>SUM(D49:D56)</f>
        <v>0</v>
      </c>
      <c r="E58" s="154">
        <f>SUM(E49:E56)</f>
        <v>0</v>
      </c>
      <c r="F58" s="154">
        <f>SUM(F49:F56)</f>
        <v>0</v>
      </c>
      <c r="G58" s="154">
        <f>SUM(G49:G56)</f>
        <v>0</v>
      </c>
      <c r="H58" s="154">
        <f>SUM(H49:H56)</f>
        <v>0</v>
      </c>
    </row>
  </sheetData>
  <phoneticPr fontId="12" type="noConversion"/>
  <printOptions horizontalCentered="1" verticalCentered="1"/>
  <pageMargins left="0.39370078740157483" right="0.39370078740157483" top="0.98425196850393704" bottom="0.98425196850393704" header="0.51181102362204722" footer="0.51181102362204722"/>
  <pageSetup paperSize="9" scale="71" orientation="portrait" horizontalDpi="360" verticalDpi="360" r:id="rId1"/>
  <headerFooter alignWithMargins="0">
    <oddFooter>&amp;RPágina 12</oddFooter>
  </headerFooter>
  <legacyDrawing r:id="rId2"/>
</worksheet>
</file>

<file path=xl/worksheets/sheet14.xml><?xml version="1.0" encoding="utf-8"?>
<worksheet xmlns="http://schemas.openxmlformats.org/spreadsheetml/2006/main" xmlns:r="http://schemas.openxmlformats.org/officeDocument/2006/relationships">
  <sheetPr>
    <pageSetUpPr fitToPage="1"/>
  </sheetPr>
  <dimension ref="A1:H57"/>
  <sheetViews>
    <sheetView showGridLines="0" zoomScale="75" workbookViewId="0">
      <selection activeCell="C25" sqref="C25"/>
    </sheetView>
  </sheetViews>
  <sheetFormatPr defaultRowHeight="15"/>
  <cols>
    <col min="1" max="1" width="34.21875" customWidth="1"/>
    <col min="2" max="2" width="0" hidden="1" customWidth="1"/>
  </cols>
  <sheetData>
    <row r="1" spans="1:8" ht="19.5" customHeight="1" thickBot="1">
      <c r="A1" s="335" t="s">
        <v>349</v>
      </c>
    </row>
    <row r="2" spans="1:8" ht="16.5">
      <c r="A2" s="124"/>
      <c r="B2" s="124"/>
      <c r="C2" s="125"/>
      <c r="D2" s="125"/>
      <c r="E2" s="125"/>
      <c r="F2" s="125"/>
      <c r="G2" s="125"/>
      <c r="H2" s="125"/>
    </row>
    <row r="3" spans="1:8" ht="15.75">
      <c r="A3" s="126" t="s">
        <v>350</v>
      </c>
      <c r="B3" s="126"/>
      <c r="C3" s="71" t="s">
        <v>341</v>
      </c>
      <c r="D3" s="71" t="str">
        <f>'PLANO FINAN.'!D3</f>
        <v>ANO 1</v>
      </c>
      <c r="E3" s="71" t="str">
        <f>'PLANO FINAN.'!E3</f>
        <v>ANO 2</v>
      </c>
      <c r="F3" s="71" t="str">
        <f>'PLANO FINAN.'!F3</f>
        <v>ANO 3</v>
      </c>
      <c r="G3" s="71" t="str">
        <f>'PLANO FINAN.'!G3</f>
        <v>ANO 4</v>
      </c>
      <c r="H3" s="71" t="str">
        <f>'PLANO FINAN.'!H3</f>
        <v>ANO 5</v>
      </c>
    </row>
    <row r="4" spans="1:8" ht="17.25" thickBot="1">
      <c r="A4" s="179" t="s">
        <v>342</v>
      </c>
      <c r="B4" s="102"/>
      <c r="C4" s="127"/>
      <c r="D4" s="127"/>
      <c r="E4" s="127"/>
      <c r="F4" s="127"/>
      <c r="G4" s="127"/>
      <c r="H4" s="127"/>
    </row>
    <row r="5" spans="1:8" ht="16.5">
      <c r="A5" s="385"/>
      <c r="B5" s="382"/>
      <c r="C5" s="386"/>
      <c r="D5" s="386">
        <v>0</v>
      </c>
      <c r="E5" s="117">
        <f>D5*(1+E16)</f>
        <v>0</v>
      </c>
      <c r="F5" s="117">
        <f>E5*(1+F16)</f>
        <v>0</v>
      </c>
      <c r="G5" s="117">
        <f>F5*(1+G16)</f>
        <v>0</v>
      </c>
      <c r="H5" s="117">
        <f>G5*(1+H16)</f>
        <v>0</v>
      </c>
    </row>
    <row r="6" spans="1:8" ht="16.5">
      <c r="A6" s="385"/>
      <c r="B6" s="382"/>
      <c r="C6" s="386"/>
      <c r="D6" s="386">
        <v>0</v>
      </c>
      <c r="E6" s="117">
        <f t="shared" ref="E6:H8" si="0">D6*(1+E20)</f>
        <v>0</v>
      </c>
      <c r="F6" s="117">
        <f t="shared" si="0"/>
        <v>0</v>
      </c>
      <c r="G6" s="117">
        <f t="shared" si="0"/>
        <v>0</v>
      </c>
      <c r="H6" s="117">
        <f t="shared" si="0"/>
        <v>0</v>
      </c>
    </row>
    <row r="7" spans="1:8" ht="16.5">
      <c r="A7" s="385" t="s">
        <v>343</v>
      </c>
      <c r="B7" s="382"/>
      <c r="C7" s="386"/>
      <c r="D7" s="386">
        <v>0</v>
      </c>
      <c r="E7" s="117">
        <f t="shared" si="0"/>
        <v>0</v>
      </c>
      <c r="F7" s="117">
        <f t="shared" si="0"/>
        <v>0</v>
      </c>
      <c r="G7" s="117">
        <f t="shared" si="0"/>
        <v>0</v>
      </c>
      <c r="H7" s="117">
        <f t="shared" si="0"/>
        <v>0</v>
      </c>
    </row>
    <row r="8" spans="1:8" ht="16.5">
      <c r="A8" s="385" t="s">
        <v>343</v>
      </c>
      <c r="B8" s="382"/>
      <c r="C8" s="386"/>
      <c r="D8" s="386">
        <v>0</v>
      </c>
      <c r="E8" s="117">
        <f t="shared" si="0"/>
        <v>0</v>
      </c>
      <c r="F8" s="117">
        <f t="shared" si="0"/>
        <v>0</v>
      </c>
      <c r="G8" s="117">
        <f t="shared" si="0"/>
        <v>0</v>
      </c>
      <c r="H8" s="117">
        <f t="shared" si="0"/>
        <v>0</v>
      </c>
    </row>
    <row r="9" spans="1:8" ht="16.5">
      <c r="A9" s="385" t="s">
        <v>343</v>
      </c>
      <c r="B9" s="382"/>
      <c r="C9" s="386"/>
      <c r="D9" s="386">
        <v>0</v>
      </c>
      <c r="E9" s="117">
        <f t="shared" ref="E9:H12" si="1">D9*(1+E20)</f>
        <v>0</v>
      </c>
      <c r="F9" s="117">
        <f t="shared" si="1"/>
        <v>0</v>
      </c>
      <c r="G9" s="117">
        <f t="shared" si="1"/>
        <v>0</v>
      </c>
      <c r="H9" s="117">
        <f t="shared" si="1"/>
        <v>0</v>
      </c>
    </row>
    <row r="10" spans="1:8" ht="16.5">
      <c r="A10" s="385" t="s">
        <v>343</v>
      </c>
      <c r="B10" s="382"/>
      <c r="C10" s="386"/>
      <c r="D10" s="386">
        <v>0</v>
      </c>
      <c r="E10" s="117">
        <f t="shared" si="1"/>
        <v>0</v>
      </c>
      <c r="F10" s="117">
        <f t="shared" si="1"/>
        <v>0</v>
      </c>
      <c r="G10" s="117">
        <f t="shared" si="1"/>
        <v>0</v>
      </c>
      <c r="H10" s="117">
        <f t="shared" si="1"/>
        <v>0</v>
      </c>
    </row>
    <row r="11" spans="1:8" ht="16.5">
      <c r="A11" s="385" t="s">
        <v>343</v>
      </c>
      <c r="B11" s="382"/>
      <c r="C11" s="386"/>
      <c r="D11" s="386">
        <v>0</v>
      </c>
      <c r="E11" s="117">
        <f t="shared" si="1"/>
        <v>0</v>
      </c>
      <c r="F11" s="117">
        <f t="shared" si="1"/>
        <v>0</v>
      </c>
      <c r="G11" s="117">
        <f t="shared" si="1"/>
        <v>0</v>
      </c>
      <c r="H11" s="117">
        <f t="shared" si="1"/>
        <v>0</v>
      </c>
    </row>
    <row r="12" spans="1:8" ht="16.5">
      <c r="A12" s="385" t="s">
        <v>343</v>
      </c>
      <c r="B12" s="382"/>
      <c r="C12" s="386"/>
      <c r="D12" s="386">
        <v>0</v>
      </c>
      <c r="E12" s="117">
        <f t="shared" si="1"/>
        <v>0</v>
      </c>
      <c r="F12" s="117">
        <f t="shared" si="1"/>
        <v>0</v>
      </c>
      <c r="G12" s="117">
        <f t="shared" si="1"/>
        <v>0</v>
      </c>
      <c r="H12" s="117">
        <f t="shared" si="1"/>
        <v>0</v>
      </c>
    </row>
    <row r="13" spans="1:8" ht="17.25" thickBot="1">
      <c r="A13" s="220"/>
      <c r="B13" s="220"/>
      <c r="C13" s="221"/>
      <c r="D13" s="221"/>
      <c r="E13" s="221"/>
      <c r="F13" s="221"/>
      <c r="G13" s="221"/>
      <c r="H13" s="221"/>
    </row>
    <row r="14" spans="1:8" ht="16.5" customHeight="1" thickTop="1">
      <c r="A14" s="344" t="s">
        <v>351</v>
      </c>
      <c r="B14" s="345"/>
      <c r="C14" s="345"/>
      <c r="D14" s="345"/>
      <c r="E14" s="345"/>
      <c r="F14" s="345"/>
      <c r="G14" s="345"/>
      <c r="H14" s="346"/>
    </row>
    <row r="15" spans="1:8" ht="16.5">
      <c r="A15" s="249"/>
      <c r="B15" s="249"/>
      <c r="C15" s="226"/>
      <c r="D15" s="226"/>
      <c r="E15" s="226"/>
      <c r="F15" s="226"/>
      <c r="G15" s="226"/>
      <c r="H15" s="226"/>
    </row>
    <row r="16" spans="1:8" ht="16.5">
      <c r="A16" s="121">
        <f t="shared" ref="A16:A23" si="2">A5</f>
        <v>0</v>
      </c>
      <c r="B16" s="96"/>
      <c r="C16" s="227"/>
      <c r="D16" s="228"/>
      <c r="E16" s="387">
        <v>0</v>
      </c>
      <c r="F16" s="387">
        <v>0</v>
      </c>
      <c r="G16" s="387">
        <v>0</v>
      </c>
      <c r="H16" s="387">
        <v>0</v>
      </c>
    </row>
    <row r="17" spans="1:8" ht="16.5">
      <c r="A17" s="121">
        <f t="shared" si="2"/>
        <v>0</v>
      </c>
      <c r="B17" s="96"/>
      <c r="C17" s="227"/>
      <c r="D17" s="228"/>
      <c r="E17" s="387">
        <v>0</v>
      </c>
      <c r="F17" s="387">
        <v>0</v>
      </c>
      <c r="G17" s="387">
        <v>0</v>
      </c>
      <c r="H17" s="387">
        <v>0</v>
      </c>
    </row>
    <row r="18" spans="1:8" ht="16.5">
      <c r="A18" s="121" t="str">
        <f t="shared" si="2"/>
        <v xml:space="preserve"> . </v>
      </c>
      <c r="B18" s="96"/>
      <c r="C18" s="227"/>
      <c r="D18" s="228"/>
      <c r="E18" s="387">
        <v>0</v>
      </c>
      <c r="F18" s="387">
        <v>0</v>
      </c>
      <c r="G18" s="387">
        <v>0</v>
      </c>
      <c r="H18" s="387">
        <v>0</v>
      </c>
    </row>
    <row r="19" spans="1:8" ht="16.5">
      <c r="A19" s="121" t="str">
        <f t="shared" si="2"/>
        <v xml:space="preserve"> . </v>
      </c>
      <c r="B19" s="96"/>
      <c r="C19" s="227"/>
      <c r="D19" s="228"/>
      <c r="E19" s="387">
        <v>0</v>
      </c>
      <c r="F19" s="387">
        <v>0</v>
      </c>
      <c r="G19" s="387">
        <v>0</v>
      </c>
      <c r="H19" s="387">
        <v>0</v>
      </c>
    </row>
    <row r="20" spans="1:8" ht="16.5">
      <c r="A20" s="121" t="str">
        <f t="shared" si="2"/>
        <v xml:space="preserve"> . </v>
      </c>
      <c r="B20" s="96"/>
      <c r="C20" s="227"/>
      <c r="D20" s="228"/>
      <c r="E20" s="387">
        <v>0</v>
      </c>
      <c r="F20" s="387">
        <v>0</v>
      </c>
      <c r="G20" s="387">
        <v>0</v>
      </c>
      <c r="H20" s="387">
        <v>0</v>
      </c>
    </row>
    <row r="21" spans="1:8" ht="16.5">
      <c r="A21" s="121" t="str">
        <f t="shared" si="2"/>
        <v xml:space="preserve"> . </v>
      </c>
      <c r="B21" s="96"/>
      <c r="C21" s="227"/>
      <c r="D21" s="228"/>
      <c r="E21" s="387">
        <v>0</v>
      </c>
      <c r="F21" s="387">
        <v>0</v>
      </c>
      <c r="G21" s="387">
        <v>0</v>
      </c>
      <c r="H21" s="387">
        <v>0</v>
      </c>
    </row>
    <row r="22" spans="1:8" ht="16.5">
      <c r="A22" s="121" t="str">
        <f t="shared" si="2"/>
        <v xml:space="preserve"> . </v>
      </c>
      <c r="B22" s="96"/>
      <c r="C22" s="227"/>
      <c r="D22" s="228"/>
      <c r="E22" s="387">
        <v>0</v>
      </c>
      <c r="F22" s="387">
        <v>0</v>
      </c>
      <c r="G22" s="387">
        <v>0</v>
      </c>
      <c r="H22" s="387">
        <v>0</v>
      </c>
    </row>
    <row r="23" spans="1:8" ht="16.5">
      <c r="A23" s="121" t="str">
        <f t="shared" si="2"/>
        <v xml:space="preserve"> . </v>
      </c>
      <c r="B23" s="96"/>
      <c r="C23" s="227"/>
      <c r="D23" s="228"/>
      <c r="E23" s="387">
        <v>0</v>
      </c>
      <c r="F23" s="387">
        <v>0</v>
      </c>
      <c r="G23" s="387">
        <v>0</v>
      </c>
      <c r="H23" s="387">
        <v>0</v>
      </c>
    </row>
    <row r="24" spans="1:8" ht="17.25" thickBot="1">
      <c r="A24" s="220"/>
      <c r="B24" s="220"/>
      <c r="C24" s="229"/>
      <c r="D24" s="229"/>
      <c r="E24" s="221"/>
      <c r="F24" s="221"/>
      <c r="G24" s="221"/>
      <c r="H24" s="221"/>
    </row>
    <row r="25" spans="1:8" ht="17.25" thickTop="1">
      <c r="A25" s="231" t="s">
        <v>345</v>
      </c>
      <c r="B25" s="137"/>
      <c r="C25" s="202" t="s">
        <v>597</v>
      </c>
      <c r="D25" s="123"/>
      <c r="E25" s="123"/>
      <c r="F25" s="123"/>
      <c r="G25" s="123"/>
      <c r="H25" s="123"/>
    </row>
    <row r="26" spans="1:8" ht="16.5">
      <c r="A26" s="96"/>
      <c r="B26" s="96"/>
      <c r="C26" s="97"/>
      <c r="D26" s="97"/>
      <c r="E26" s="97"/>
      <c r="F26" s="97"/>
      <c r="G26" s="97"/>
      <c r="H26" s="97"/>
    </row>
    <row r="27" spans="1:8" ht="16.5">
      <c r="A27" s="121">
        <f>A5</f>
        <v>0</v>
      </c>
      <c r="B27" s="96"/>
      <c r="C27" s="388">
        <v>20</v>
      </c>
      <c r="D27" s="117">
        <f>C27</f>
        <v>20</v>
      </c>
      <c r="E27" s="117">
        <f>D27*(1+PRESSUPOSTOS!D$26+E38)</f>
        <v>20.5</v>
      </c>
      <c r="F27" s="117">
        <f>E27*(1+PRESSUPOSTOS!E$26+F38)</f>
        <v>20.91</v>
      </c>
      <c r="G27" s="117">
        <f>F27*(1+PRESSUPOSTOS!F$26+G38)</f>
        <v>21.328199999999999</v>
      </c>
      <c r="H27" s="117">
        <f>G27*(1+PRESSUPOSTOS!G$26+H38)</f>
        <v>21.754763999999998</v>
      </c>
    </row>
    <row r="28" spans="1:8" ht="16.5">
      <c r="A28" s="121">
        <f t="shared" ref="A28:A34" si="3">A6</f>
        <v>0</v>
      </c>
      <c r="B28" s="96"/>
      <c r="C28" s="388">
        <v>0</v>
      </c>
      <c r="D28" s="117">
        <f t="shared" ref="D28:D34" si="4">C28</f>
        <v>0</v>
      </c>
      <c r="E28" s="117">
        <f>D28*(1+PRESSUPOSTOS!D$26+E39)</f>
        <v>0</v>
      </c>
      <c r="F28" s="117">
        <f>E28*(1+PRESSUPOSTOS!E$26+F39)</f>
        <v>0</v>
      </c>
      <c r="G28" s="117">
        <f>F28*(1+PRESSUPOSTOS!F$26+G39)</f>
        <v>0</v>
      </c>
      <c r="H28" s="117">
        <f>G28*(1+PRESSUPOSTOS!G$26+H39)</f>
        <v>0</v>
      </c>
    </row>
    <row r="29" spans="1:8" ht="16.5">
      <c r="A29" s="121" t="str">
        <f t="shared" si="3"/>
        <v xml:space="preserve"> . </v>
      </c>
      <c r="B29" s="96"/>
      <c r="C29" s="388">
        <v>0</v>
      </c>
      <c r="D29" s="117">
        <f t="shared" si="4"/>
        <v>0</v>
      </c>
      <c r="E29" s="117">
        <f>D29*(1+PRESSUPOSTOS!D$26+E40)</f>
        <v>0</v>
      </c>
      <c r="F29" s="117">
        <f>E29*(1+PRESSUPOSTOS!E$26+F40)</f>
        <v>0</v>
      </c>
      <c r="G29" s="117">
        <f>F29*(1+PRESSUPOSTOS!F$26+G40)</f>
        <v>0</v>
      </c>
      <c r="H29" s="117">
        <f>G29*(1+PRESSUPOSTOS!G$26+H40)</f>
        <v>0</v>
      </c>
    </row>
    <row r="30" spans="1:8" ht="16.5">
      <c r="A30" s="121" t="str">
        <f t="shared" si="3"/>
        <v xml:space="preserve"> . </v>
      </c>
      <c r="B30" s="96"/>
      <c r="C30" s="388">
        <v>0</v>
      </c>
      <c r="D30" s="117">
        <f t="shared" si="4"/>
        <v>0</v>
      </c>
      <c r="E30" s="117">
        <f>D30*(1+PRESSUPOSTOS!D$26+E41)</f>
        <v>0</v>
      </c>
      <c r="F30" s="117">
        <f>E30*(1+PRESSUPOSTOS!E$26+F41)</f>
        <v>0</v>
      </c>
      <c r="G30" s="117">
        <f>F30*(1+PRESSUPOSTOS!F$26+G41)</f>
        <v>0</v>
      </c>
      <c r="H30" s="117">
        <f>G30*(1+PRESSUPOSTOS!G$26+H41)</f>
        <v>0</v>
      </c>
    </row>
    <row r="31" spans="1:8" ht="16.5">
      <c r="A31" s="121" t="str">
        <f t="shared" si="3"/>
        <v xml:space="preserve"> . </v>
      </c>
      <c r="B31" s="96"/>
      <c r="C31" s="388">
        <v>0</v>
      </c>
      <c r="D31" s="117">
        <f t="shared" si="4"/>
        <v>0</v>
      </c>
      <c r="E31" s="117">
        <f>D31*(1+PRESSUPOSTOS!D$26+E42)</f>
        <v>0</v>
      </c>
      <c r="F31" s="117">
        <f>E31*(1+PRESSUPOSTOS!E$26+F42)</f>
        <v>0</v>
      </c>
      <c r="G31" s="117">
        <f>F31*(1+PRESSUPOSTOS!F$26+G42)</f>
        <v>0</v>
      </c>
      <c r="H31" s="117">
        <f>G31*(1+PRESSUPOSTOS!G$26+H42)</f>
        <v>0</v>
      </c>
    </row>
    <row r="32" spans="1:8" ht="16.5">
      <c r="A32" s="121" t="str">
        <f t="shared" si="3"/>
        <v xml:space="preserve"> . </v>
      </c>
      <c r="B32" s="96"/>
      <c r="C32" s="388">
        <v>0</v>
      </c>
      <c r="D32" s="117">
        <f t="shared" si="4"/>
        <v>0</v>
      </c>
      <c r="E32" s="117">
        <f>D32*(1+PRESSUPOSTOS!D$26+E43)</f>
        <v>0</v>
      </c>
      <c r="F32" s="117">
        <f>E32*(1+PRESSUPOSTOS!E$26+F43)</f>
        <v>0</v>
      </c>
      <c r="G32" s="117">
        <f>F32*(1+PRESSUPOSTOS!F$26+G43)</f>
        <v>0</v>
      </c>
      <c r="H32" s="117">
        <f>G32*(1+PRESSUPOSTOS!G$26+H43)</f>
        <v>0</v>
      </c>
    </row>
    <row r="33" spans="1:8" ht="16.5">
      <c r="A33" s="121" t="str">
        <f t="shared" si="3"/>
        <v xml:space="preserve"> . </v>
      </c>
      <c r="B33" s="96"/>
      <c r="C33" s="388">
        <v>0</v>
      </c>
      <c r="D33" s="117">
        <f t="shared" si="4"/>
        <v>0</v>
      </c>
      <c r="E33" s="117">
        <f>D33*(1+PRESSUPOSTOS!D$26+E44)</f>
        <v>0</v>
      </c>
      <c r="F33" s="117">
        <f>E33*(1+PRESSUPOSTOS!E$26+F44)</f>
        <v>0</v>
      </c>
      <c r="G33" s="117">
        <f>F33*(1+PRESSUPOSTOS!F$26+G44)</f>
        <v>0</v>
      </c>
      <c r="H33" s="117">
        <f>G33*(1+PRESSUPOSTOS!G$26+H44)</f>
        <v>0</v>
      </c>
    </row>
    <row r="34" spans="1:8" ht="16.5">
      <c r="A34" s="121" t="str">
        <f t="shared" si="3"/>
        <v xml:space="preserve"> . </v>
      </c>
      <c r="B34" s="96"/>
      <c r="C34" s="388">
        <v>0</v>
      </c>
      <c r="D34" s="117">
        <f t="shared" si="4"/>
        <v>0</v>
      </c>
      <c r="E34" s="117">
        <f>D34*(1+PRESSUPOSTOS!D$26+E45)</f>
        <v>0</v>
      </c>
      <c r="F34" s="117">
        <f>E34*(1+PRESSUPOSTOS!E$26+F45)</f>
        <v>0</v>
      </c>
      <c r="G34" s="117">
        <f>F34*(1+PRESSUPOSTOS!F$26+G45)</f>
        <v>0</v>
      </c>
      <c r="H34" s="117">
        <f>G34*(1+PRESSUPOSTOS!G$26+H45)</f>
        <v>0</v>
      </c>
    </row>
    <row r="35" spans="1:8" ht="17.25" thickBot="1">
      <c r="A35" s="220"/>
      <c r="B35" s="220"/>
      <c r="C35" s="221"/>
      <c r="D35" s="221"/>
      <c r="E35" s="221"/>
      <c r="F35" s="221"/>
      <c r="G35" s="221"/>
      <c r="H35" s="221"/>
    </row>
    <row r="36" spans="1:8" ht="17.25" customHeight="1" thickTop="1">
      <c r="A36" s="341" t="s">
        <v>346</v>
      </c>
      <c r="B36" s="342"/>
      <c r="C36" s="342"/>
      <c r="D36" s="342"/>
      <c r="E36" s="342"/>
      <c r="F36" s="342"/>
      <c r="G36" s="342"/>
      <c r="H36" s="343"/>
    </row>
    <row r="37" spans="1:8" ht="16.5">
      <c r="A37" s="96"/>
      <c r="B37" s="96"/>
      <c r="C37" s="226"/>
      <c r="D37" s="226"/>
      <c r="E37" s="97"/>
      <c r="F37" s="97"/>
      <c r="G37" s="97"/>
      <c r="H37" s="97"/>
    </row>
    <row r="38" spans="1:8" ht="16.5">
      <c r="A38" s="121">
        <f t="shared" ref="A38:A45" si="5">A27</f>
        <v>0</v>
      </c>
      <c r="B38" s="96"/>
      <c r="C38" s="227"/>
      <c r="D38" s="228"/>
      <c r="E38" s="387">
        <v>0</v>
      </c>
      <c r="F38" s="387">
        <v>0</v>
      </c>
      <c r="G38" s="387">
        <v>0</v>
      </c>
      <c r="H38" s="387">
        <v>0</v>
      </c>
    </row>
    <row r="39" spans="1:8" ht="16.5">
      <c r="A39" s="121">
        <f t="shared" si="5"/>
        <v>0</v>
      </c>
      <c r="B39" s="96"/>
      <c r="C39" s="227"/>
      <c r="D39" s="228"/>
      <c r="E39" s="387">
        <v>0</v>
      </c>
      <c r="F39" s="387">
        <v>0</v>
      </c>
      <c r="G39" s="387">
        <v>0</v>
      </c>
      <c r="H39" s="387">
        <v>0</v>
      </c>
    </row>
    <row r="40" spans="1:8" ht="16.5">
      <c r="A40" s="121" t="str">
        <f t="shared" si="5"/>
        <v xml:space="preserve"> . </v>
      </c>
      <c r="B40" s="96"/>
      <c r="C40" s="227"/>
      <c r="D40" s="228"/>
      <c r="E40" s="387">
        <v>0</v>
      </c>
      <c r="F40" s="387">
        <v>0</v>
      </c>
      <c r="G40" s="387">
        <v>0</v>
      </c>
      <c r="H40" s="387">
        <v>0</v>
      </c>
    </row>
    <row r="41" spans="1:8" ht="16.5">
      <c r="A41" s="121" t="str">
        <f t="shared" si="5"/>
        <v xml:space="preserve"> . </v>
      </c>
      <c r="B41" s="96"/>
      <c r="C41" s="227"/>
      <c r="D41" s="228"/>
      <c r="E41" s="387">
        <v>0</v>
      </c>
      <c r="F41" s="387">
        <v>0</v>
      </c>
      <c r="G41" s="387">
        <v>0</v>
      </c>
      <c r="H41" s="387">
        <v>0</v>
      </c>
    </row>
    <row r="42" spans="1:8" ht="16.5">
      <c r="A42" s="121" t="str">
        <f t="shared" si="5"/>
        <v xml:space="preserve"> . </v>
      </c>
      <c r="B42" s="96"/>
      <c r="C42" s="227"/>
      <c r="D42" s="228"/>
      <c r="E42" s="387">
        <v>0</v>
      </c>
      <c r="F42" s="387">
        <v>0</v>
      </c>
      <c r="G42" s="387">
        <v>0</v>
      </c>
      <c r="H42" s="387">
        <v>0</v>
      </c>
    </row>
    <row r="43" spans="1:8" ht="16.5">
      <c r="A43" s="121" t="str">
        <f t="shared" si="5"/>
        <v xml:space="preserve"> . </v>
      </c>
      <c r="B43" s="96"/>
      <c r="C43" s="227"/>
      <c r="D43" s="228"/>
      <c r="E43" s="387">
        <v>0</v>
      </c>
      <c r="F43" s="387">
        <v>0</v>
      </c>
      <c r="G43" s="387">
        <v>0</v>
      </c>
      <c r="H43" s="387">
        <v>0</v>
      </c>
    </row>
    <row r="44" spans="1:8" ht="16.5">
      <c r="A44" s="121" t="str">
        <f t="shared" si="5"/>
        <v xml:space="preserve"> . </v>
      </c>
      <c r="B44" s="96"/>
      <c r="C44" s="227"/>
      <c r="D44" s="228"/>
      <c r="E44" s="387">
        <v>0</v>
      </c>
      <c r="F44" s="387">
        <v>0</v>
      </c>
      <c r="G44" s="387">
        <v>0</v>
      </c>
      <c r="H44" s="387">
        <v>0</v>
      </c>
    </row>
    <row r="45" spans="1:8" ht="16.5">
      <c r="A45" s="121" t="str">
        <f t="shared" si="5"/>
        <v xml:space="preserve"> . </v>
      </c>
      <c r="B45" s="96"/>
      <c r="C45" s="227"/>
      <c r="D45" s="228"/>
      <c r="E45" s="387">
        <v>0</v>
      </c>
      <c r="F45" s="387">
        <v>0</v>
      </c>
      <c r="G45" s="387">
        <v>0</v>
      </c>
      <c r="H45" s="387">
        <v>0</v>
      </c>
    </row>
    <row r="46" spans="1:8" ht="17.25" thickBot="1">
      <c r="A46" s="220"/>
      <c r="B46" s="220"/>
      <c r="C46" s="229"/>
      <c r="D46" s="377"/>
      <c r="E46" s="234"/>
      <c r="F46" s="234"/>
      <c r="G46" s="234"/>
      <c r="H46" s="234"/>
    </row>
    <row r="47" spans="1:8" ht="16.5" customHeight="1" thickTop="1">
      <c r="A47" s="344" t="s">
        <v>347</v>
      </c>
      <c r="B47" s="345"/>
      <c r="C47" s="345"/>
      <c r="D47" s="345"/>
      <c r="E47" s="345"/>
      <c r="F47" s="345"/>
      <c r="G47" s="345"/>
      <c r="H47" s="346"/>
    </row>
    <row r="48" spans="1:8" ht="16.5">
      <c r="A48" s="120">
        <f t="shared" ref="A48:A53" si="6">A5</f>
        <v>0</v>
      </c>
      <c r="B48" s="96"/>
      <c r="C48" s="232"/>
      <c r="D48" s="117">
        <f t="shared" ref="D48:H49" si="7">D5*D27</f>
        <v>0</v>
      </c>
      <c r="E48" s="117">
        <f t="shared" si="7"/>
        <v>0</v>
      </c>
      <c r="F48" s="117">
        <f t="shared" si="7"/>
        <v>0</v>
      </c>
      <c r="G48" s="117">
        <f t="shared" si="7"/>
        <v>0</v>
      </c>
      <c r="H48" s="117">
        <f t="shared" si="7"/>
        <v>0</v>
      </c>
    </row>
    <row r="49" spans="1:8" ht="16.5">
      <c r="A49" s="120">
        <f t="shared" si="6"/>
        <v>0</v>
      </c>
      <c r="B49" s="96"/>
      <c r="C49" s="232"/>
      <c r="D49" s="117">
        <f t="shared" si="7"/>
        <v>0</v>
      </c>
      <c r="E49" s="117">
        <f t="shared" si="7"/>
        <v>0</v>
      </c>
      <c r="F49" s="117">
        <f t="shared" si="7"/>
        <v>0</v>
      </c>
      <c r="G49" s="117">
        <f t="shared" si="7"/>
        <v>0</v>
      </c>
      <c r="H49" s="117">
        <f t="shared" si="7"/>
        <v>0</v>
      </c>
    </row>
    <row r="50" spans="1:8" ht="16.5">
      <c r="A50" s="120" t="str">
        <f t="shared" si="6"/>
        <v xml:space="preserve"> . </v>
      </c>
      <c r="B50" s="96"/>
      <c r="C50" s="232"/>
      <c r="D50" s="117">
        <f>D7*D29</f>
        <v>0</v>
      </c>
      <c r="E50" s="117">
        <f>E7*E29</f>
        <v>0</v>
      </c>
      <c r="F50" s="117">
        <f>F7*F29</f>
        <v>0</v>
      </c>
      <c r="G50" s="117">
        <f>G7*G29</f>
        <v>0</v>
      </c>
      <c r="H50" s="117">
        <f>H7*H29</f>
        <v>0</v>
      </c>
    </row>
    <row r="51" spans="1:8" ht="16.5">
      <c r="A51" s="120" t="str">
        <f t="shared" si="6"/>
        <v xml:space="preserve"> . </v>
      </c>
      <c r="B51" s="96"/>
      <c r="C51" s="232"/>
      <c r="D51" s="117">
        <f t="shared" ref="D51:H55" si="8">D8*D30</f>
        <v>0</v>
      </c>
      <c r="E51" s="117">
        <f t="shared" si="8"/>
        <v>0</v>
      </c>
      <c r="F51" s="117">
        <f t="shared" si="8"/>
        <v>0</v>
      </c>
      <c r="G51" s="117">
        <f t="shared" si="8"/>
        <v>0</v>
      </c>
      <c r="H51" s="117">
        <f t="shared" si="8"/>
        <v>0</v>
      </c>
    </row>
    <row r="52" spans="1:8" ht="16.5">
      <c r="A52" s="121" t="str">
        <f t="shared" si="6"/>
        <v xml:space="preserve"> . </v>
      </c>
      <c r="B52" s="96"/>
      <c r="C52" s="232"/>
      <c r="D52" s="117">
        <f t="shared" si="8"/>
        <v>0</v>
      </c>
      <c r="E52" s="117">
        <f t="shared" si="8"/>
        <v>0</v>
      </c>
      <c r="F52" s="117">
        <f t="shared" si="8"/>
        <v>0</v>
      </c>
      <c r="G52" s="117">
        <f t="shared" si="8"/>
        <v>0</v>
      </c>
      <c r="H52" s="117">
        <f t="shared" si="8"/>
        <v>0</v>
      </c>
    </row>
    <row r="53" spans="1:8" ht="16.5">
      <c r="A53" s="121" t="str">
        <f t="shared" si="6"/>
        <v xml:space="preserve"> . </v>
      </c>
      <c r="B53" s="96"/>
      <c r="C53" s="232"/>
      <c r="D53" s="117">
        <f t="shared" si="8"/>
        <v>0</v>
      </c>
      <c r="E53" s="117">
        <f t="shared" si="8"/>
        <v>0</v>
      </c>
      <c r="F53" s="117">
        <f t="shared" si="8"/>
        <v>0</v>
      </c>
      <c r="G53" s="117">
        <f t="shared" si="8"/>
        <v>0</v>
      </c>
      <c r="H53" s="117">
        <f t="shared" si="8"/>
        <v>0</v>
      </c>
    </row>
    <row r="54" spans="1:8" ht="16.5">
      <c r="A54" s="121"/>
      <c r="B54" s="96"/>
      <c r="C54" s="233"/>
      <c r="D54" s="117">
        <f t="shared" si="8"/>
        <v>0</v>
      </c>
      <c r="E54" s="117">
        <f t="shared" si="8"/>
        <v>0</v>
      </c>
      <c r="F54" s="117">
        <f t="shared" si="8"/>
        <v>0</v>
      </c>
      <c r="G54" s="117">
        <f t="shared" si="8"/>
        <v>0</v>
      </c>
      <c r="H54" s="117">
        <f t="shared" si="8"/>
        <v>0</v>
      </c>
    </row>
    <row r="55" spans="1:8" ht="16.5">
      <c r="A55" s="121"/>
      <c r="B55" s="96"/>
      <c r="C55" s="233"/>
      <c r="D55" s="117">
        <f t="shared" si="8"/>
        <v>0</v>
      </c>
      <c r="E55" s="117">
        <f t="shared" si="8"/>
        <v>0</v>
      </c>
      <c r="F55" s="117">
        <f t="shared" si="8"/>
        <v>0</v>
      </c>
      <c r="G55" s="117">
        <f t="shared" si="8"/>
        <v>0</v>
      </c>
      <c r="H55" s="117">
        <f t="shared" si="8"/>
        <v>0</v>
      </c>
    </row>
    <row r="56" spans="1:8" ht="16.5">
      <c r="A56" s="96"/>
      <c r="B56" s="96"/>
      <c r="C56" s="226"/>
      <c r="D56" s="97"/>
      <c r="E56" s="97"/>
      <c r="F56" s="97"/>
      <c r="G56" s="97"/>
      <c r="H56" s="97"/>
    </row>
    <row r="57" spans="1:8" ht="17.25" thickBot="1">
      <c r="A57" s="230" t="s">
        <v>348</v>
      </c>
      <c r="B57" s="218"/>
      <c r="C57" s="219"/>
      <c r="D57" s="184">
        <f>SUM(D48:D55)</f>
        <v>0</v>
      </c>
      <c r="E57" s="184">
        <f>SUM(E48:E55)</f>
        <v>0</v>
      </c>
      <c r="F57" s="184">
        <f>SUM(F48:F55)</f>
        <v>0</v>
      </c>
      <c r="G57" s="184">
        <f>SUM(G48:G55)</f>
        <v>0</v>
      </c>
      <c r="H57" s="184">
        <f>SUM(H48:H55)</f>
        <v>0</v>
      </c>
    </row>
  </sheetData>
  <phoneticPr fontId="12" type="noConversion"/>
  <printOptions horizontalCentered="1" verticalCentered="1"/>
  <pageMargins left="0.39370078740157483" right="0.39370078740157483" top="0.98425196850393704" bottom="0.98425196850393704" header="0.51181102362204722" footer="0.51181102362204722"/>
  <pageSetup paperSize="9" scale="73" orientation="portrait" horizontalDpi="300" verticalDpi="300" r:id="rId1"/>
  <headerFooter alignWithMargins="0">
    <oddFooter xml:space="preserve">&amp;RPágina 13
</oddFooter>
  </headerFooter>
  <legacyDrawing r:id="rId2"/>
</worksheet>
</file>

<file path=xl/worksheets/sheet15.xml><?xml version="1.0" encoding="utf-8"?>
<worksheet xmlns="http://schemas.openxmlformats.org/spreadsheetml/2006/main" xmlns:r="http://schemas.openxmlformats.org/officeDocument/2006/relationships">
  <sheetPr>
    <pageSetUpPr fitToPage="1"/>
  </sheetPr>
  <dimension ref="A1:H39"/>
  <sheetViews>
    <sheetView showGridLines="0" zoomScale="75" workbookViewId="0">
      <selection activeCell="A6" sqref="A6"/>
    </sheetView>
  </sheetViews>
  <sheetFormatPr defaultRowHeight="15"/>
  <cols>
    <col min="1" max="1" width="33.77734375" customWidth="1"/>
    <col min="2" max="2" width="0" hidden="1" customWidth="1"/>
  </cols>
  <sheetData>
    <row r="1" spans="1:8" ht="19.5" customHeight="1" thickBot="1">
      <c r="A1" s="335" t="s">
        <v>352</v>
      </c>
    </row>
    <row r="2" spans="1:8" ht="16.5">
      <c r="A2" s="124"/>
      <c r="B2" s="124"/>
      <c r="C2" s="125"/>
      <c r="D2" s="125"/>
      <c r="E2" s="125"/>
      <c r="F2" s="125"/>
      <c r="G2" s="125"/>
      <c r="H2" s="125"/>
    </row>
    <row r="3" spans="1:8" ht="15.75">
      <c r="A3" s="126" t="s">
        <v>353</v>
      </c>
      <c r="B3" s="126"/>
      <c r="C3" s="71"/>
      <c r="D3" s="71" t="str">
        <f>PRESSUPOSTOS!D8</f>
        <v>ANO 1</v>
      </c>
      <c r="E3" s="71" t="str">
        <f>PRESSUPOSTOS!E8</f>
        <v>ANO 2</v>
      </c>
      <c r="F3" s="71" t="str">
        <f>PRESSUPOSTOS!F8</f>
        <v>ANO 3</v>
      </c>
      <c r="G3" s="71" t="str">
        <f>PRESSUPOSTOS!G8</f>
        <v>ANO 4</v>
      </c>
      <c r="H3" s="71" t="str">
        <f>PRESSUPOSTOS!H8</f>
        <v>ANO 5</v>
      </c>
    </row>
    <row r="4" spans="1:8" ht="17.25" thickBot="1">
      <c r="A4" s="102"/>
      <c r="B4" s="102"/>
      <c r="C4" s="127"/>
      <c r="D4" s="127"/>
      <c r="E4" s="127"/>
      <c r="F4" s="127"/>
      <c r="G4" s="127"/>
      <c r="H4" s="127"/>
    </row>
    <row r="5" spans="1:8" ht="16.5">
      <c r="A5" s="250"/>
      <c r="B5" s="209"/>
      <c r="C5" s="390" t="s">
        <v>354</v>
      </c>
      <c r="D5" s="226"/>
      <c r="E5" s="226"/>
      <c r="F5" s="226"/>
      <c r="G5" s="226"/>
      <c r="H5" s="226"/>
    </row>
    <row r="6" spans="1:8" ht="16.5">
      <c r="A6" s="209">
        <f>'VENDAS PROD. ACAB.'!A6</f>
        <v>0</v>
      </c>
      <c r="B6" s="209"/>
      <c r="C6" s="389">
        <v>0</v>
      </c>
      <c r="D6" s="117">
        <f>'VENDAS PROD. ACAB.'!D49/(1+$C6)</f>
        <v>0</v>
      </c>
      <c r="E6" s="117">
        <f>'VENDAS PROD. ACAB.'!E49/(1+$C6)</f>
        <v>0</v>
      </c>
      <c r="F6" s="117">
        <f>'VENDAS PROD. ACAB.'!F49/(1+$C6)</f>
        <v>0</v>
      </c>
      <c r="G6" s="117">
        <f>'VENDAS PROD. ACAB.'!G49/(1+$C6)</f>
        <v>0</v>
      </c>
      <c r="H6" s="117">
        <f>'VENDAS PROD. ACAB.'!H49/(1+$C6)</f>
        <v>0</v>
      </c>
    </row>
    <row r="7" spans="1:8" ht="16.5">
      <c r="A7" s="209">
        <f>'VENDAS PROD. ACAB.'!A7</f>
        <v>0</v>
      </c>
      <c r="B7" s="209"/>
      <c r="C7" s="389">
        <v>0</v>
      </c>
      <c r="D7" s="117">
        <f>'VENDAS PROD. ACAB.'!D50/(1+$C7)</f>
        <v>0</v>
      </c>
      <c r="E7" s="117">
        <f>'VENDAS PROD. ACAB.'!E50/(1+$C7)</f>
        <v>0</v>
      </c>
      <c r="F7" s="117">
        <f>'VENDAS PROD. ACAB.'!F50/(1+$C7)</f>
        <v>0</v>
      </c>
      <c r="G7" s="117">
        <f>'VENDAS PROD. ACAB.'!G50/(1+$C7)</f>
        <v>0</v>
      </c>
      <c r="H7" s="117">
        <f>'VENDAS PROD. ACAB.'!H50/(1+$C7)</f>
        <v>0</v>
      </c>
    </row>
    <row r="8" spans="1:8" ht="16.5">
      <c r="A8" s="209" t="str">
        <f>'VENDAS PROD. ACAB.'!A8</f>
        <v xml:space="preserve"> . </v>
      </c>
      <c r="B8" s="209"/>
      <c r="C8" s="389">
        <v>0</v>
      </c>
      <c r="D8" s="117">
        <f>'VENDAS PROD. ACAB.'!D51/(1+$C8)</f>
        <v>0</v>
      </c>
      <c r="E8" s="117">
        <f>'VENDAS PROD. ACAB.'!E51/(1+$C8)</f>
        <v>0</v>
      </c>
      <c r="F8" s="117">
        <f>'VENDAS PROD. ACAB.'!F51/(1+$C8)</f>
        <v>0</v>
      </c>
      <c r="G8" s="117">
        <f>'VENDAS PROD. ACAB.'!G51/(1+$C8)</f>
        <v>0</v>
      </c>
      <c r="H8" s="117">
        <f>'VENDAS PROD. ACAB.'!H51/(1+$C8)</f>
        <v>0</v>
      </c>
    </row>
    <row r="9" spans="1:8" ht="16.5">
      <c r="A9" s="209" t="str">
        <f>'VENDAS PROD. ACAB.'!A9</f>
        <v xml:space="preserve"> . </v>
      </c>
      <c r="B9" s="209"/>
      <c r="C9" s="389">
        <v>0</v>
      </c>
      <c r="D9" s="117">
        <f>'VENDAS PROD. ACAB.'!D52/(1+$C9)</f>
        <v>0</v>
      </c>
      <c r="E9" s="117">
        <f>'VENDAS PROD. ACAB.'!E52/(1+$C9)</f>
        <v>0</v>
      </c>
      <c r="F9" s="117">
        <f>'VENDAS PROD. ACAB.'!F52/(1+$C9)</f>
        <v>0</v>
      </c>
      <c r="G9" s="117">
        <f>'VENDAS PROD. ACAB.'!G52/(1+$C9)</f>
        <v>0</v>
      </c>
      <c r="H9" s="117">
        <f>'VENDAS PROD. ACAB.'!H52/(1+$C9)</f>
        <v>0</v>
      </c>
    </row>
    <row r="10" spans="1:8" ht="16.5">
      <c r="A10" s="209" t="str">
        <f>'VENDAS PROD. ACAB.'!A10</f>
        <v xml:space="preserve"> . </v>
      </c>
      <c r="B10" s="209"/>
      <c r="C10" s="389">
        <v>0</v>
      </c>
      <c r="D10" s="117">
        <f>'VENDAS PROD. ACAB.'!D53/(1+$C10)</f>
        <v>0</v>
      </c>
      <c r="E10" s="117">
        <f>'VENDAS PROD. ACAB.'!E53/(1+$C10)</f>
        <v>0</v>
      </c>
      <c r="F10" s="117">
        <f>'VENDAS PROD. ACAB.'!F53/(1+$C10)</f>
        <v>0</v>
      </c>
      <c r="G10" s="117">
        <f>'VENDAS PROD. ACAB.'!G53/(1+$C10)</f>
        <v>0</v>
      </c>
      <c r="H10" s="117">
        <f>'VENDAS PROD. ACAB.'!H53/(1+$C10)</f>
        <v>0</v>
      </c>
    </row>
    <row r="11" spans="1:8" ht="16.5">
      <c r="A11" s="209" t="str">
        <f>'VENDAS PROD. ACAB.'!A11</f>
        <v xml:space="preserve"> . </v>
      </c>
      <c r="B11" s="209"/>
      <c r="C11" s="389">
        <v>0</v>
      </c>
      <c r="D11" s="117">
        <f>'VENDAS PROD. ACAB.'!D54/(1+$C11)</f>
        <v>0</v>
      </c>
      <c r="E11" s="117">
        <f>'VENDAS PROD. ACAB.'!E54/(1+$C11)</f>
        <v>0</v>
      </c>
      <c r="F11" s="117">
        <f>'VENDAS PROD. ACAB.'!F54/(1+$C11)</f>
        <v>0</v>
      </c>
      <c r="G11" s="117">
        <f>'VENDAS PROD. ACAB.'!G54/(1+$C11)</f>
        <v>0</v>
      </c>
      <c r="H11" s="117">
        <f>'VENDAS PROD. ACAB.'!H54/(1+$C11)</f>
        <v>0</v>
      </c>
    </row>
    <row r="12" spans="1:8" ht="16.5">
      <c r="A12" s="209" t="str">
        <f>'VENDAS PROD. ACAB.'!A12</f>
        <v xml:space="preserve"> . </v>
      </c>
      <c r="B12" s="209"/>
      <c r="C12" s="389">
        <v>0</v>
      </c>
      <c r="D12" s="117">
        <f>'VENDAS PROD. ACAB.'!D55/(1+$C12)</f>
        <v>0</v>
      </c>
      <c r="E12" s="117">
        <f>'VENDAS PROD. ACAB.'!E55/(1+$C12)</f>
        <v>0</v>
      </c>
      <c r="F12" s="117">
        <f>'VENDAS PROD. ACAB.'!F55/(1+$C12)</f>
        <v>0</v>
      </c>
      <c r="G12" s="117">
        <f>'VENDAS PROD. ACAB.'!G55/(1+$C12)</f>
        <v>0</v>
      </c>
      <c r="H12" s="117">
        <f>'VENDAS PROD. ACAB.'!H55/(1+$C12)</f>
        <v>0</v>
      </c>
    </row>
    <row r="13" spans="1:8" ht="16.5">
      <c r="A13" s="209" t="str">
        <f>'VENDAS PROD. ACAB.'!A13</f>
        <v xml:space="preserve"> . </v>
      </c>
      <c r="B13" s="209"/>
      <c r="C13" s="389">
        <v>0</v>
      </c>
      <c r="D13" s="117">
        <f>'VENDAS PROD. ACAB.'!D56/(1+$C13)</f>
        <v>0</v>
      </c>
      <c r="E13" s="117">
        <f>'VENDAS PROD. ACAB.'!E56/(1+$C13)</f>
        <v>0</v>
      </c>
      <c r="F13" s="117">
        <f>'VENDAS PROD. ACAB.'!F56/(1+$C13)</f>
        <v>0</v>
      </c>
      <c r="G13" s="117">
        <f>'VENDAS PROD. ACAB.'!G56/(1+$C13)</f>
        <v>0</v>
      </c>
      <c r="H13" s="117">
        <f>'VENDAS PROD. ACAB.'!H56/(1+$C13)</f>
        <v>0</v>
      </c>
    </row>
    <row r="14" spans="1:8" ht="17.25" thickBot="1">
      <c r="A14" s="236" t="s">
        <v>258</v>
      </c>
      <c r="B14" s="237"/>
      <c r="C14" s="238"/>
      <c r="D14" s="240">
        <f>SUM(D6:D13)</f>
        <v>0</v>
      </c>
      <c r="E14" s="240">
        <f>SUM(E6:E13)</f>
        <v>0</v>
      </c>
      <c r="F14" s="240">
        <f>SUM(F6:F13)</f>
        <v>0</v>
      </c>
      <c r="G14" s="240">
        <f>SUM(G6:G13)</f>
        <v>0</v>
      </c>
      <c r="H14" s="240">
        <f>SUM(H6:H13)</f>
        <v>0</v>
      </c>
    </row>
    <row r="15" spans="1:8" ht="16.5" customHeight="1" thickTop="1">
      <c r="A15" s="347" t="s">
        <v>355</v>
      </c>
      <c r="B15" s="348"/>
      <c r="C15" s="348"/>
      <c r="D15" s="348"/>
      <c r="E15" s="348"/>
      <c r="F15" s="348"/>
      <c r="G15" s="348"/>
      <c r="H15" s="349"/>
    </row>
    <row r="16" spans="1:8" ht="16.5">
      <c r="A16" s="249"/>
      <c r="B16" s="249"/>
      <c r="C16" s="226"/>
      <c r="D16" s="226"/>
      <c r="E16" s="226"/>
      <c r="F16" s="226"/>
      <c r="G16" s="226"/>
      <c r="H16" s="226"/>
    </row>
    <row r="17" spans="1:8" ht="16.5">
      <c r="A17" s="121">
        <f>A6</f>
        <v>0</v>
      </c>
      <c r="B17" s="96"/>
      <c r="C17" s="247"/>
      <c r="D17" s="117">
        <f>D6*PRESSUPOSTOS!$D$18/365</f>
        <v>0</v>
      </c>
      <c r="E17" s="117">
        <f>E6*PRESSUPOSTOS!$E$18/365</f>
        <v>0</v>
      </c>
      <c r="F17" s="117">
        <f>F6*PRESSUPOSTOS!$F$18/365</f>
        <v>0</v>
      </c>
      <c r="G17" s="117">
        <f>G6*PRESSUPOSTOS!$G$18/365</f>
        <v>0</v>
      </c>
      <c r="H17" s="117">
        <f>H6*PRESSUPOSTOS!$H$18/365</f>
        <v>0</v>
      </c>
    </row>
    <row r="18" spans="1:8" ht="16.5">
      <c r="A18" s="121">
        <f t="shared" ref="A18:A24" si="0">A7</f>
        <v>0</v>
      </c>
      <c r="B18" s="96"/>
      <c r="C18" s="247"/>
      <c r="D18" s="117">
        <f>D7*PRESSUPOSTOS!$D$18/365</f>
        <v>0</v>
      </c>
      <c r="E18" s="117">
        <f>E7*PRESSUPOSTOS!$E$18/365</f>
        <v>0</v>
      </c>
      <c r="F18" s="117">
        <f>F7*PRESSUPOSTOS!$F$18/365</f>
        <v>0</v>
      </c>
      <c r="G18" s="117">
        <f>G7*PRESSUPOSTOS!$G$18/365</f>
        <v>0</v>
      </c>
      <c r="H18" s="117">
        <f>H7*PRESSUPOSTOS!$H$18/365</f>
        <v>0</v>
      </c>
    </row>
    <row r="19" spans="1:8" ht="16.5">
      <c r="A19" s="121" t="str">
        <f t="shared" si="0"/>
        <v xml:space="preserve"> . </v>
      </c>
      <c r="B19" s="96"/>
      <c r="C19" s="247"/>
      <c r="D19" s="117">
        <f>D8*PRESSUPOSTOS!$D$18/365</f>
        <v>0</v>
      </c>
      <c r="E19" s="117">
        <f>E8*PRESSUPOSTOS!$E$18/365</f>
        <v>0</v>
      </c>
      <c r="F19" s="117">
        <f>F8*PRESSUPOSTOS!$F$18/365</f>
        <v>0</v>
      </c>
      <c r="G19" s="117">
        <f>G8*PRESSUPOSTOS!$G$18/365</f>
        <v>0</v>
      </c>
      <c r="H19" s="117">
        <f>H8*PRESSUPOSTOS!$H$18/365</f>
        <v>0</v>
      </c>
    </row>
    <row r="20" spans="1:8" ht="16.5">
      <c r="A20" s="121" t="str">
        <f t="shared" si="0"/>
        <v xml:space="preserve"> . </v>
      </c>
      <c r="B20" s="96"/>
      <c r="C20" s="247"/>
      <c r="D20" s="117">
        <f>D9*PRESSUPOSTOS!$D$18/365</f>
        <v>0</v>
      </c>
      <c r="E20" s="117">
        <f>E9*PRESSUPOSTOS!$E$18/365</f>
        <v>0</v>
      </c>
      <c r="F20" s="117">
        <f>F9*PRESSUPOSTOS!$F$18/365</f>
        <v>0</v>
      </c>
      <c r="G20" s="117">
        <f>G9*PRESSUPOSTOS!$G$18/365</f>
        <v>0</v>
      </c>
      <c r="H20" s="117">
        <f>H9*PRESSUPOSTOS!$H$18/365</f>
        <v>0</v>
      </c>
    </row>
    <row r="21" spans="1:8" ht="16.5">
      <c r="A21" s="121" t="str">
        <f t="shared" si="0"/>
        <v xml:space="preserve"> . </v>
      </c>
      <c r="B21" s="96"/>
      <c r="C21" s="247"/>
      <c r="D21" s="117">
        <f>D10*PRESSUPOSTOS!$D$18/365</f>
        <v>0</v>
      </c>
      <c r="E21" s="117">
        <f>E10*PRESSUPOSTOS!$E$18/365</f>
        <v>0</v>
      </c>
      <c r="F21" s="117">
        <f>F10*PRESSUPOSTOS!$F$18/365</f>
        <v>0</v>
      </c>
      <c r="G21" s="117">
        <f>G10*PRESSUPOSTOS!$G$18/365</f>
        <v>0</v>
      </c>
      <c r="H21" s="117">
        <f>H10*PRESSUPOSTOS!$H$18/365</f>
        <v>0</v>
      </c>
    </row>
    <row r="22" spans="1:8" ht="16.5">
      <c r="A22" s="121" t="str">
        <f t="shared" si="0"/>
        <v xml:space="preserve"> . </v>
      </c>
      <c r="B22" s="96"/>
      <c r="C22" s="247"/>
      <c r="D22" s="117">
        <f>D11*PRESSUPOSTOS!$D$18/365</f>
        <v>0</v>
      </c>
      <c r="E22" s="117">
        <f>E11*PRESSUPOSTOS!$E$18/365</f>
        <v>0</v>
      </c>
      <c r="F22" s="117">
        <f>F11*PRESSUPOSTOS!$F$18/365</f>
        <v>0</v>
      </c>
      <c r="G22" s="117">
        <f>G11*PRESSUPOSTOS!$G$18/365</f>
        <v>0</v>
      </c>
      <c r="H22" s="117">
        <f>H11*PRESSUPOSTOS!$H$18/365</f>
        <v>0</v>
      </c>
    </row>
    <row r="23" spans="1:8" ht="16.5">
      <c r="A23" s="121" t="str">
        <f t="shared" si="0"/>
        <v xml:space="preserve"> . </v>
      </c>
      <c r="B23" s="96"/>
      <c r="C23" s="247"/>
      <c r="D23" s="117">
        <f>D12*PRESSUPOSTOS!$D$18/365</f>
        <v>0</v>
      </c>
      <c r="E23" s="117">
        <f>E12*PRESSUPOSTOS!$E$18/365</f>
        <v>0</v>
      </c>
      <c r="F23" s="117">
        <f>F12*PRESSUPOSTOS!$F$18/365</f>
        <v>0</v>
      </c>
      <c r="G23" s="117">
        <f>G12*PRESSUPOSTOS!$G$18/365</f>
        <v>0</v>
      </c>
      <c r="H23" s="117">
        <f>H12*PRESSUPOSTOS!$H$18/365</f>
        <v>0</v>
      </c>
    </row>
    <row r="24" spans="1:8" ht="16.5">
      <c r="A24" s="121" t="str">
        <f t="shared" si="0"/>
        <v xml:space="preserve"> . </v>
      </c>
      <c r="B24" s="96"/>
      <c r="C24" s="247"/>
      <c r="D24" s="117">
        <f>D13*PRESSUPOSTOS!$D$18/365</f>
        <v>0</v>
      </c>
      <c r="E24" s="117">
        <f>E13*PRESSUPOSTOS!$E$18/365</f>
        <v>0</v>
      </c>
      <c r="F24" s="117">
        <f>F13*PRESSUPOSTOS!$F$18/365</f>
        <v>0</v>
      </c>
      <c r="G24" s="117">
        <f>G13*PRESSUPOSTOS!$G$18/365</f>
        <v>0</v>
      </c>
      <c r="H24" s="117">
        <f>H13*PRESSUPOSTOS!$H$18/365</f>
        <v>0</v>
      </c>
    </row>
    <row r="25" spans="1:8" ht="17.25" thickBot="1">
      <c r="A25" s="236" t="s">
        <v>258</v>
      </c>
      <c r="B25" s="237"/>
      <c r="C25" s="238"/>
      <c r="D25" s="240">
        <f>SUM(D17:D24)</f>
        <v>0</v>
      </c>
      <c r="E25" s="240">
        <f>SUM(E17:E24)</f>
        <v>0</v>
      </c>
      <c r="F25" s="240">
        <f>SUM(F17:F24)</f>
        <v>0</v>
      </c>
      <c r="G25" s="240">
        <f>SUM(G17:G24)</f>
        <v>0</v>
      </c>
      <c r="H25" s="240">
        <f>SUM(H17:H24)</f>
        <v>0</v>
      </c>
    </row>
    <row r="26" spans="1:8" ht="18" thickTop="1" thickBot="1">
      <c r="A26" s="245" t="s">
        <v>356</v>
      </c>
      <c r="B26" s="242"/>
      <c r="C26" s="243"/>
      <c r="D26" s="244">
        <f>D14</f>
        <v>0</v>
      </c>
      <c r="E26" s="244">
        <f>E14</f>
        <v>0</v>
      </c>
      <c r="F26" s="244">
        <f>F14</f>
        <v>0</v>
      </c>
      <c r="G26" s="244">
        <f>G14</f>
        <v>0</v>
      </c>
      <c r="H26" s="246">
        <f>H14</f>
        <v>0</v>
      </c>
    </row>
    <row r="27" spans="1:8" ht="17.25" thickTop="1">
      <c r="A27" s="248"/>
      <c r="B27" s="249"/>
      <c r="C27" s="226"/>
      <c r="D27" s="226"/>
      <c r="E27" s="226"/>
      <c r="F27" s="226"/>
      <c r="G27" s="226"/>
      <c r="H27" s="226"/>
    </row>
    <row r="28" spans="1:8" ht="16.5">
      <c r="A28" s="108" t="s">
        <v>357</v>
      </c>
      <c r="B28" s="96"/>
      <c r="C28" s="226"/>
      <c r="D28" s="117">
        <v>0</v>
      </c>
      <c r="E28" s="117">
        <f>D30</f>
        <v>0</v>
      </c>
      <c r="F28" s="117">
        <f>E30</f>
        <v>0</v>
      </c>
      <c r="G28" s="117">
        <f>F30</f>
        <v>0</v>
      </c>
      <c r="H28" s="117">
        <f>G30</f>
        <v>0</v>
      </c>
    </row>
    <row r="29" spans="1:8" ht="16.5">
      <c r="A29" s="108" t="s">
        <v>358</v>
      </c>
      <c r="B29" s="96"/>
      <c r="C29" s="226"/>
      <c r="D29" s="117">
        <f>D26+D30-D28</f>
        <v>0</v>
      </c>
      <c r="E29" s="117">
        <f>E26+E30-E28</f>
        <v>0</v>
      </c>
      <c r="F29" s="117">
        <f>F26+F30-F28</f>
        <v>0</v>
      </c>
      <c r="G29" s="117">
        <f>G26+G30-G28</f>
        <v>0</v>
      </c>
      <c r="H29" s="117">
        <f>H26+H30-H28</f>
        <v>0</v>
      </c>
    </row>
    <row r="30" spans="1:8" ht="16.5">
      <c r="A30" s="108" t="s">
        <v>359</v>
      </c>
      <c r="B30" s="96"/>
      <c r="C30" s="226"/>
      <c r="D30" s="117">
        <f>D25</f>
        <v>0</v>
      </c>
      <c r="E30" s="117">
        <f>E25</f>
        <v>0</v>
      </c>
      <c r="F30" s="117">
        <f>F25</f>
        <v>0</v>
      </c>
      <c r="G30" s="117">
        <f>G25</f>
        <v>0</v>
      </c>
      <c r="H30" s="117">
        <f>H25</f>
        <v>0</v>
      </c>
    </row>
    <row r="31" spans="1:8" ht="17.25" thickBot="1">
      <c r="A31" s="220"/>
      <c r="B31" s="220"/>
      <c r="C31" s="229"/>
      <c r="D31" s="221"/>
      <c r="E31" s="221"/>
      <c r="F31" s="221"/>
      <c r="G31" s="221"/>
      <c r="H31" s="221"/>
    </row>
    <row r="32" spans="1:8" ht="18" thickTop="1" thickBot="1">
      <c r="A32" s="241" t="s">
        <v>360</v>
      </c>
      <c r="B32" s="242"/>
      <c r="C32" s="243"/>
      <c r="D32" s="244">
        <f>D35-D34</f>
        <v>0</v>
      </c>
      <c r="E32" s="244">
        <f>E35-E34</f>
        <v>0</v>
      </c>
      <c r="F32" s="244">
        <f>F35-F34</f>
        <v>0</v>
      </c>
      <c r="G32" s="244">
        <f>G35-G34</f>
        <v>0</v>
      </c>
      <c r="H32" s="244">
        <f>H35-H34</f>
        <v>0</v>
      </c>
    </row>
    <row r="33" spans="1:8" ht="17.25" thickTop="1">
      <c r="A33" s="248"/>
      <c r="B33" s="249"/>
      <c r="C33" s="226"/>
      <c r="D33" s="226"/>
      <c r="E33" s="226"/>
      <c r="F33" s="226"/>
      <c r="G33" s="226"/>
      <c r="H33" s="226"/>
    </row>
    <row r="34" spans="1:8" ht="16.5">
      <c r="A34" s="108" t="s">
        <v>361</v>
      </c>
      <c r="B34" s="96"/>
      <c r="C34" s="226"/>
      <c r="D34" s="117">
        <v>0</v>
      </c>
      <c r="E34" s="117">
        <f>D35</f>
        <v>0</v>
      </c>
      <c r="F34" s="117">
        <f>E35</f>
        <v>0</v>
      </c>
      <c r="G34" s="117">
        <f>F35</f>
        <v>0</v>
      </c>
      <c r="H34" s="117">
        <f>G35</f>
        <v>0</v>
      </c>
    </row>
    <row r="35" spans="1:8" ht="16.5">
      <c r="A35" s="108" t="s">
        <v>362</v>
      </c>
      <c r="B35" s="96"/>
      <c r="C35" s="226"/>
      <c r="D35" s="117">
        <f>'VENDAS PROD. ACAB.'!D58*PRESSUPOSTOS!D19/12</f>
        <v>0</v>
      </c>
      <c r="E35" s="117">
        <f>'VENDAS PROD. ACAB.'!E58*PRESSUPOSTOS!E19/12</f>
        <v>0</v>
      </c>
      <c r="F35" s="117">
        <f>'VENDAS PROD. ACAB.'!F58*PRESSUPOSTOS!F19/12</f>
        <v>0</v>
      </c>
      <c r="G35" s="117">
        <f>'VENDAS PROD. ACAB.'!G58*PRESSUPOSTOS!G19/12</f>
        <v>0</v>
      </c>
      <c r="H35" s="117">
        <f>'VENDAS PROD. ACAB.'!H58*PRESSUPOSTOS!H19/12</f>
        <v>0</v>
      </c>
    </row>
    <row r="36" spans="1:8" ht="17.25" thickBot="1">
      <c r="A36" s="249"/>
      <c r="B36" s="249"/>
      <c r="C36" s="226"/>
      <c r="D36" s="226"/>
      <c r="E36" s="226"/>
      <c r="F36" s="226"/>
      <c r="G36" s="226"/>
      <c r="H36" s="226"/>
    </row>
    <row r="37" spans="1:8" ht="18" thickTop="1" thickBot="1">
      <c r="A37" s="241" t="s">
        <v>363</v>
      </c>
      <c r="B37" s="242"/>
      <c r="C37" s="243"/>
      <c r="D37" s="244">
        <f>D26-D32</f>
        <v>0</v>
      </c>
      <c r="E37" s="244">
        <f>E26-E32</f>
        <v>0</v>
      </c>
      <c r="F37" s="244">
        <f>F26-F32</f>
        <v>0</v>
      </c>
      <c r="G37" s="244">
        <f>G26-G32</f>
        <v>0</v>
      </c>
      <c r="H37" s="244">
        <f>H26-H32</f>
        <v>0</v>
      </c>
    </row>
    <row r="38" spans="1:8" ht="17.25" thickTop="1">
      <c r="A38" s="248"/>
      <c r="B38" s="249"/>
      <c r="C38" s="226"/>
      <c r="D38" s="226"/>
      <c r="E38" s="226"/>
      <c r="F38" s="226"/>
      <c r="G38" s="226"/>
      <c r="H38" s="226"/>
    </row>
    <row r="39" spans="1:8" ht="16.5" thickBot="1">
      <c r="A39" s="181" t="s">
        <v>364</v>
      </c>
      <c r="B39" s="182"/>
      <c r="C39" s="183"/>
      <c r="D39" s="184">
        <f>D26+'CUSTO DAS MERC.'!D33</f>
        <v>0</v>
      </c>
      <c r="E39" s="184">
        <f>E26+'CUSTO DAS MERC.'!E33</f>
        <v>0</v>
      </c>
      <c r="F39" s="184">
        <f>F26+'CUSTO DAS MERC.'!F33</f>
        <v>0</v>
      </c>
      <c r="G39" s="184">
        <f>G26+'CUSTO DAS MERC.'!G33</f>
        <v>0</v>
      </c>
      <c r="H39" s="184">
        <f>H26+'CUSTO DAS MERC.'!H33</f>
        <v>0</v>
      </c>
    </row>
  </sheetData>
  <phoneticPr fontId="12" type="noConversion"/>
  <printOptions horizontalCentered="1"/>
  <pageMargins left="0.39370078740157483" right="0.39370078740157483" top="0.98425196850393704" bottom="0.98425196850393704" header="0.51181102362204722" footer="0.51181102362204722"/>
  <pageSetup paperSize="9" scale="91" orientation="portrait" horizontalDpi="300" verticalDpi="300" r:id="rId1"/>
  <headerFooter alignWithMargins="0">
    <oddFooter>&amp;RPágina 14</oddFooter>
  </headerFooter>
  <legacyDrawing r:id="rId2"/>
</worksheet>
</file>

<file path=xl/worksheets/sheet16.xml><?xml version="1.0" encoding="utf-8"?>
<worksheet xmlns="http://schemas.openxmlformats.org/spreadsheetml/2006/main" xmlns:r="http://schemas.openxmlformats.org/officeDocument/2006/relationships">
  <sheetPr>
    <pageSetUpPr fitToPage="1"/>
  </sheetPr>
  <dimension ref="A1:H35"/>
  <sheetViews>
    <sheetView showGridLines="0" zoomScale="75" workbookViewId="0">
      <selection activeCell="A6" sqref="A6"/>
    </sheetView>
  </sheetViews>
  <sheetFormatPr defaultRowHeight="15"/>
  <cols>
    <col min="1" max="1" width="33.109375" customWidth="1"/>
    <col min="2" max="2" width="0" hidden="1" customWidth="1"/>
  </cols>
  <sheetData>
    <row r="1" spans="1:8" ht="19.5" thickBot="1">
      <c r="A1" s="335" t="s">
        <v>365</v>
      </c>
    </row>
    <row r="2" spans="1:8" ht="16.5">
      <c r="A2" s="124"/>
      <c r="B2" s="124"/>
      <c r="C2" s="125"/>
      <c r="D2" s="125"/>
      <c r="E2" s="125"/>
      <c r="F2" s="125"/>
      <c r="G2" s="125"/>
      <c r="H2" s="125"/>
    </row>
    <row r="3" spans="1:8" ht="15.75">
      <c r="A3" s="126" t="s">
        <v>366</v>
      </c>
      <c r="B3" s="126"/>
      <c r="C3" s="71"/>
      <c r="D3" s="71" t="str">
        <f>PRESSUPOSTOS!D8</f>
        <v>ANO 1</v>
      </c>
      <c r="E3" s="71" t="str">
        <f>PRESSUPOSTOS!E8</f>
        <v>ANO 2</v>
      </c>
      <c r="F3" s="71" t="str">
        <f>PRESSUPOSTOS!F8</f>
        <v>ANO 3</v>
      </c>
      <c r="G3" s="71" t="str">
        <f>PRESSUPOSTOS!G8</f>
        <v>ANO 4</v>
      </c>
      <c r="H3" s="71" t="str">
        <f>PRESSUPOSTOS!H8</f>
        <v>ANO 5</v>
      </c>
    </row>
    <row r="4" spans="1:8" ht="17.25" thickBot="1">
      <c r="A4" s="102"/>
      <c r="B4" s="102"/>
      <c r="C4" s="127"/>
      <c r="D4" s="127"/>
      <c r="E4" s="127"/>
      <c r="F4" s="127"/>
      <c r="G4" s="127"/>
      <c r="H4" s="127"/>
    </row>
    <row r="5" spans="1:8" ht="16.5">
      <c r="A5" s="250"/>
      <c r="B5" s="209"/>
      <c r="C5" s="390" t="s">
        <v>354</v>
      </c>
      <c r="D5" s="226"/>
      <c r="E5" s="226"/>
      <c r="F5" s="226"/>
      <c r="G5" s="226"/>
      <c r="H5" s="226"/>
    </row>
    <row r="6" spans="1:8" ht="16.5">
      <c r="A6" s="209">
        <f>'VENDAS DE MERC.'!A5</f>
        <v>0</v>
      </c>
      <c r="B6" s="209"/>
      <c r="C6" s="389">
        <v>0</v>
      </c>
      <c r="D6" s="117">
        <f>'VENDAS DE MERC.'!D48/(1+$C6)</f>
        <v>0</v>
      </c>
      <c r="E6" s="117">
        <f>'VENDAS DE MERC.'!E48/(1+$C6)</f>
        <v>0</v>
      </c>
      <c r="F6" s="117">
        <f>'VENDAS DE MERC.'!F48/(1+$C6)</f>
        <v>0</v>
      </c>
      <c r="G6" s="117">
        <f>'VENDAS DE MERC.'!G48/(1+$C6)</f>
        <v>0</v>
      </c>
      <c r="H6" s="117">
        <f>'VENDAS DE MERC.'!H48/(1+$C6)</f>
        <v>0</v>
      </c>
    </row>
    <row r="7" spans="1:8" ht="16.5">
      <c r="A7" s="209">
        <f>'VENDAS DE MERC.'!A6</f>
        <v>0</v>
      </c>
      <c r="B7" s="209"/>
      <c r="C7" s="389">
        <v>0</v>
      </c>
      <c r="D7" s="117">
        <f>'VENDAS DE MERC.'!D49/(1+$C7)</f>
        <v>0</v>
      </c>
      <c r="E7" s="117">
        <f>'VENDAS DE MERC.'!E49/(1+$C7)</f>
        <v>0</v>
      </c>
      <c r="F7" s="117">
        <f>'VENDAS DE MERC.'!F49/(1+$C7)</f>
        <v>0</v>
      </c>
      <c r="G7" s="117">
        <f>'VENDAS DE MERC.'!G49/(1+$C7)</f>
        <v>0</v>
      </c>
      <c r="H7" s="117">
        <f>'VENDAS DE MERC.'!H49/(1+$C7)</f>
        <v>0</v>
      </c>
    </row>
    <row r="8" spans="1:8" ht="16.5">
      <c r="A8" s="209" t="str">
        <f>'VENDAS DE MERC.'!A7</f>
        <v xml:space="preserve"> . </v>
      </c>
      <c r="B8" s="209"/>
      <c r="C8" s="389">
        <v>0</v>
      </c>
      <c r="D8" s="117">
        <f>'VENDAS DE MERC.'!D50/(1+$C8)</f>
        <v>0</v>
      </c>
      <c r="E8" s="117">
        <f>'VENDAS DE MERC.'!E50/(1+$C8)</f>
        <v>0</v>
      </c>
      <c r="F8" s="117">
        <f>'VENDAS DE MERC.'!F50/(1+$C8)</f>
        <v>0</v>
      </c>
      <c r="G8" s="117">
        <f>'VENDAS DE MERC.'!G50/(1+$C8)</f>
        <v>0</v>
      </c>
      <c r="H8" s="117">
        <f>'VENDAS DE MERC.'!H50/(1+$C8)</f>
        <v>0</v>
      </c>
    </row>
    <row r="9" spans="1:8" ht="16.5">
      <c r="A9" s="209" t="str">
        <f>'VENDAS DE MERC.'!A8</f>
        <v xml:space="preserve"> . </v>
      </c>
      <c r="B9" s="209"/>
      <c r="C9" s="389">
        <v>0</v>
      </c>
      <c r="D9" s="117">
        <f>'VENDAS DE MERC.'!D51/(1+$C9)</f>
        <v>0</v>
      </c>
      <c r="E9" s="117">
        <f>'VENDAS DE MERC.'!E51/(1+$C9)</f>
        <v>0</v>
      </c>
      <c r="F9" s="117">
        <f>'VENDAS DE MERC.'!F51/(1+$C9)</f>
        <v>0</v>
      </c>
      <c r="G9" s="117">
        <f>'VENDAS DE MERC.'!G51/(1+$C9)</f>
        <v>0</v>
      </c>
      <c r="H9" s="117">
        <f>'VENDAS DE MERC.'!H51/(1+$C9)</f>
        <v>0</v>
      </c>
    </row>
    <row r="10" spans="1:8" ht="16.5">
      <c r="A10" s="209" t="str">
        <f>'VENDAS DE MERC.'!A9</f>
        <v xml:space="preserve"> . </v>
      </c>
      <c r="B10" s="209"/>
      <c r="C10" s="389">
        <v>0</v>
      </c>
      <c r="D10" s="117">
        <f>'VENDAS DE MERC.'!D52/(1+$C10)</f>
        <v>0</v>
      </c>
      <c r="E10" s="117">
        <f>'VENDAS DE MERC.'!E52/(1+$C10)</f>
        <v>0</v>
      </c>
      <c r="F10" s="117">
        <f>'VENDAS DE MERC.'!F52/(1+$C10)</f>
        <v>0</v>
      </c>
      <c r="G10" s="117">
        <f>'VENDAS DE MERC.'!G52/(1+$C10)</f>
        <v>0</v>
      </c>
      <c r="H10" s="117">
        <f>'VENDAS DE MERC.'!H52/(1+$C10)</f>
        <v>0</v>
      </c>
    </row>
    <row r="11" spans="1:8" ht="16.5">
      <c r="A11" s="209" t="str">
        <f>'VENDAS DE MERC.'!A10</f>
        <v xml:space="preserve"> . </v>
      </c>
      <c r="B11" s="209"/>
      <c r="C11" s="389">
        <v>0</v>
      </c>
      <c r="D11" s="117">
        <f>'VENDAS DE MERC.'!D53/(1+$C11)</f>
        <v>0</v>
      </c>
      <c r="E11" s="117">
        <f>'VENDAS DE MERC.'!E53/(1+$C11)</f>
        <v>0</v>
      </c>
      <c r="F11" s="117">
        <f>'VENDAS DE MERC.'!F53/(1+$C11)</f>
        <v>0</v>
      </c>
      <c r="G11" s="117">
        <f>'VENDAS DE MERC.'!G53/(1+$C11)</f>
        <v>0</v>
      </c>
      <c r="H11" s="117">
        <f>'VENDAS DE MERC.'!H53/(1+$C11)</f>
        <v>0</v>
      </c>
    </row>
    <row r="12" spans="1:8" ht="16.5">
      <c r="A12" s="209" t="str">
        <f>'VENDAS DE MERC.'!A11</f>
        <v xml:space="preserve"> . </v>
      </c>
      <c r="B12" s="209"/>
      <c r="C12" s="389">
        <v>0</v>
      </c>
      <c r="D12" s="117">
        <f>'VENDAS DE MERC.'!D54/(1+$C12)</f>
        <v>0</v>
      </c>
      <c r="E12" s="117">
        <f>'VENDAS DE MERC.'!E54/(1+$C12)</f>
        <v>0</v>
      </c>
      <c r="F12" s="117">
        <f>'VENDAS DE MERC.'!F54/(1+$C12)</f>
        <v>0</v>
      </c>
      <c r="G12" s="117">
        <f>'VENDAS DE MERC.'!G54/(1+$C12)</f>
        <v>0</v>
      </c>
      <c r="H12" s="117">
        <f>'VENDAS DE MERC.'!H54/(1+$C12)</f>
        <v>0</v>
      </c>
    </row>
    <row r="13" spans="1:8" ht="16.5">
      <c r="A13" s="209" t="str">
        <f>'VENDAS DE MERC.'!A12</f>
        <v xml:space="preserve"> . </v>
      </c>
      <c r="B13" s="209"/>
      <c r="C13" s="389">
        <v>0</v>
      </c>
      <c r="D13" s="117">
        <f>'VENDAS DE MERC.'!D55/(1+$C13)</f>
        <v>0</v>
      </c>
      <c r="E13" s="117">
        <f>'VENDAS DE MERC.'!E55/(1+$C13)</f>
        <v>0</v>
      </c>
      <c r="F13" s="117">
        <f>'VENDAS DE MERC.'!F55/(1+$C13)</f>
        <v>0</v>
      </c>
      <c r="G13" s="117">
        <f>'VENDAS DE MERC.'!G55/(1+$C13)</f>
        <v>0</v>
      </c>
      <c r="H13" s="117">
        <f>'VENDAS DE MERC.'!H55/(1+$C13)</f>
        <v>0</v>
      </c>
    </row>
    <row r="14" spans="1:8" ht="17.25" thickBot="1">
      <c r="A14" s="236" t="s">
        <v>258</v>
      </c>
      <c r="B14" s="237"/>
      <c r="C14" s="238"/>
      <c r="D14" s="240">
        <f>SUM(D6:D13)</f>
        <v>0</v>
      </c>
      <c r="E14" s="240">
        <f>SUM(E6:E13)</f>
        <v>0</v>
      </c>
      <c r="F14" s="240">
        <f>SUM(F6:F13)</f>
        <v>0</v>
      </c>
      <c r="G14" s="240">
        <f>SUM(G6:G13)</f>
        <v>0</v>
      </c>
      <c r="H14" s="240">
        <f>SUM(H6:H13)</f>
        <v>0</v>
      </c>
    </row>
    <row r="15" spans="1:8" ht="16.5" customHeight="1" thickTop="1">
      <c r="A15" s="350" t="s">
        <v>367</v>
      </c>
      <c r="B15" s="348"/>
      <c r="C15" s="348"/>
      <c r="D15" s="348"/>
      <c r="E15" s="348"/>
      <c r="F15" s="348"/>
      <c r="G15" s="348"/>
      <c r="H15" s="351"/>
    </row>
    <row r="16" spans="1:8" ht="16.5">
      <c r="A16" s="249"/>
      <c r="B16" s="249"/>
      <c r="C16" s="226"/>
      <c r="D16" s="226"/>
      <c r="E16" s="226"/>
      <c r="F16" s="226"/>
      <c r="G16" s="226"/>
      <c r="H16" s="226"/>
    </row>
    <row r="17" spans="1:8" ht="16.5">
      <c r="A17" s="121">
        <f>A6</f>
        <v>0</v>
      </c>
      <c r="B17" s="96"/>
      <c r="C17" s="247"/>
      <c r="D17" s="117">
        <f>D6*PRESSUPOSTOS!D$17/365</f>
        <v>0</v>
      </c>
      <c r="E17" s="117">
        <f>E6*PRESSUPOSTOS!E$17/365</f>
        <v>0</v>
      </c>
      <c r="F17" s="117">
        <f>F6*PRESSUPOSTOS!F$17/365</f>
        <v>0</v>
      </c>
      <c r="G17" s="117">
        <f>G6*PRESSUPOSTOS!G$17/365</f>
        <v>0</v>
      </c>
      <c r="H17" s="117">
        <f>H6*PRESSUPOSTOS!H$17/365</f>
        <v>0</v>
      </c>
    </row>
    <row r="18" spans="1:8" ht="16.5">
      <c r="A18" s="121">
        <f t="shared" ref="A18:A24" si="0">A7</f>
        <v>0</v>
      </c>
      <c r="B18" s="96"/>
      <c r="C18" s="247"/>
      <c r="D18" s="117">
        <f>D7*PRESSUPOSTOS!D$17/365</f>
        <v>0</v>
      </c>
      <c r="E18" s="117">
        <f>E7*PRESSUPOSTOS!E$17/365</f>
        <v>0</v>
      </c>
      <c r="F18" s="117">
        <f>F7*PRESSUPOSTOS!F$17/365</f>
        <v>0</v>
      </c>
      <c r="G18" s="117">
        <f>G7*PRESSUPOSTOS!G$17/365</f>
        <v>0</v>
      </c>
      <c r="H18" s="117">
        <f>H7*PRESSUPOSTOS!H$17/365</f>
        <v>0</v>
      </c>
    </row>
    <row r="19" spans="1:8" ht="16.5">
      <c r="A19" s="121" t="str">
        <f t="shared" si="0"/>
        <v xml:space="preserve"> . </v>
      </c>
      <c r="B19" s="96"/>
      <c r="C19" s="247"/>
      <c r="D19" s="117">
        <f>D8*PRESSUPOSTOS!D$17/365</f>
        <v>0</v>
      </c>
      <c r="E19" s="117">
        <f>E8*PRESSUPOSTOS!E$17/365</f>
        <v>0</v>
      </c>
      <c r="F19" s="117">
        <f>F8*PRESSUPOSTOS!F$17/365</f>
        <v>0</v>
      </c>
      <c r="G19" s="117">
        <f>G8*PRESSUPOSTOS!G$17/365</f>
        <v>0</v>
      </c>
      <c r="H19" s="117">
        <f>H8*PRESSUPOSTOS!H$17/365</f>
        <v>0</v>
      </c>
    </row>
    <row r="20" spans="1:8" ht="16.5">
      <c r="A20" s="121" t="str">
        <f t="shared" si="0"/>
        <v xml:space="preserve"> . </v>
      </c>
      <c r="B20" s="96"/>
      <c r="C20" s="247"/>
      <c r="D20" s="117">
        <f>D9*PRESSUPOSTOS!D$17/365</f>
        <v>0</v>
      </c>
      <c r="E20" s="117">
        <f>E9*PRESSUPOSTOS!E$17/365</f>
        <v>0</v>
      </c>
      <c r="F20" s="117">
        <f>F9*PRESSUPOSTOS!F$17/365</f>
        <v>0</v>
      </c>
      <c r="G20" s="117">
        <f>G9*PRESSUPOSTOS!G$17/365</f>
        <v>0</v>
      </c>
      <c r="H20" s="117">
        <f>H9*PRESSUPOSTOS!H$17/365</f>
        <v>0</v>
      </c>
    </row>
    <row r="21" spans="1:8" ht="16.5">
      <c r="A21" s="121" t="str">
        <f t="shared" si="0"/>
        <v xml:space="preserve"> . </v>
      </c>
      <c r="B21" s="96"/>
      <c r="C21" s="247"/>
      <c r="D21" s="117">
        <f>D10*PRESSUPOSTOS!D$17/365</f>
        <v>0</v>
      </c>
      <c r="E21" s="117">
        <f>E10*PRESSUPOSTOS!E$17/365</f>
        <v>0</v>
      </c>
      <c r="F21" s="117">
        <f>F10*PRESSUPOSTOS!F$17/365</f>
        <v>0</v>
      </c>
      <c r="G21" s="117">
        <f>G10*PRESSUPOSTOS!G$17/365</f>
        <v>0</v>
      </c>
      <c r="H21" s="117">
        <f>H10*PRESSUPOSTOS!H$17/365</f>
        <v>0</v>
      </c>
    </row>
    <row r="22" spans="1:8" ht="16.5">
      <c r="A22" s="121" t="str">
        <f t="shared" si="0"/>
        <v xml:space="preserve"> . </v>
      </c>
      <c r="B22" s="96"/>
      <c r="C22" s="247"/>
      <c r="D22" s="117">
        <f>D11*PRESSUPOSTOS!D$17/365</f>
        <v>0</v>
      </c>
      <c r="E22" s="117">
        <f>E11*PRESSUPOSTOS!E$17/365</f>
        <v>0</v>
      </c>
      <c r="F22" s="117">
        <f>F11*PRESSUPOSTOS!F$17/365</f>
        <v>0</v>
      </c>
      <c r="G22" s="117">
        <f>G11*PRESSUPOSTOS!G$17/365</f>
        <v>0</v>
      </c>
      <c r="H22" s="117">
        <f>H11*PRESSUPOSTOS!H$17/365</f>
        <v>0</v>
      </c>
    </row>
    <row r="23" spans="1:8" ht="16.5">
      <c r="A23" s="121" t="str">
        <f t="shared" si="0"/>
        <v xml:space="preserve"> . </v>
      </c>
      <c r="B23" s="96"/>
      <c r="C23" s="247"/>
      <c r="D23" s="117">
        <f>D12*PRESSUPOSTOS!D$17/365</f>
        <v>0</v>
      </c>
      <c r="E23" s="117">
        <f>E12*PRESSUPOSTOS!E$17/365</f>
        <v>0</v>
      </c>
      <c r="F23" s="117">
        <f>F12*PRESSUPOSTOS!F$17/365</f>
        <v>0</v>
      </c>
      <c r="G23" s="117">
        <f>G12*PRESSUPOSTOS!G$17/365</f>
        <v>0</v>
      </c>
      <c r="H23" s="117">
        <f>H12*PRESSUPOSTOS!H$17/365</f>
        <v>0</v>
      </c>
    </row>
    <row r="24" spans="1:8" ht="16.5">
      <c r="A24" s="121" t="str">
        <f t="shared" si="0"/>
        <v xml:space="preserve"> . </v>
      </c>
      <c r="B24" s="96"/>
      <c r="C24" s="247"/>
      <c r="D24" s="117">
        <f>D13*PRESSUPOSTOS!D$17/365</f>
        <v>0</v>
      </c>
      <c r="E24" s="117">
        <f>E13*PRESSUPOSTOS!E$17/365</f>
        <v>0</v>
      </c>
      <c r="F24" s="117">
        <f>F13*PRESSUPOSTOS!F$17/365</f>
        <v>0</v>
      </c>
      <c r="G24" s="117">
        <f>G13*PRESSUPOSTOS!G$17/365</f>
        <v>0</v>
      </c>
      <c r="H24" s="117">
        <f>H13*PRESSUPOSTOS!H$17/365</f>
        <v>0</v>
      </c>
    </row>
    <row r="25" spans="1:8" ht="17.25" thickBot="1">
      <c r="A25" s="236" t="s">
        <v>258</v>
      </c>
      <c r="B25" s="237"/>
      <c r="C25" s="238"/>
      <c r="D25" s="240">
        <f>SUM(D17:D24)</f>
        <v>0</v>
      </c>
      <c r="E25" s="240">
        <f>SUM(E17:E24)</f>
        <v>0</v>
      </c>
      <c r="F25" s="240">
        <f>SUM(F17:F24)</f>
        <v>0</v>
      </c>
      <c r="G25" s="240">
        <f>SUM(G17:G24)</f>
        <v>0</v>
      </c>
      <c r="H25" s="240">
        <f>SUM(H17:H24)</f>
        <v>0</v>
      </c>
    </row>
    <row r="26" spans="1:8" ht="18" thickTop="1" thickBot="1">
      <c r="A26" s="130" t="s">
        <v>368</v>
      </c>
      <c r="B26" s="220"/>
      <c r="C26" s="235"/>
      <c r="D26" s="134">
        <f>D14</f>
        <v>0</v>
      </c>
      <c r="E26" s="134">
        <f>E14</f>
        <v>0</v>
      </c>
      <c r="F26" s="134">
        <f>F14</f>
        <v>0</v>
      </c>
      <c r="G26" s="134">
        <f>G14</f>
        <v>0</v>
      </c>
      <c r="H26" s="134">
        <f>H14</f>
        <v>0</v>
      </c>
    </row>
    <row r="27" spans="1:8" ht="17.25" thickTop="1">
      <c r="A27" s="248"/>
      <c r="B27" s="249"/>
      <c r="C27" s="226"/>
      <c r="D27" s="226"/>
      <c r="E27" s="226"/>
      <c r="F27" s="226"/>
      <c r="G27" s="226"/>
      <c r="H27" s="226"/>
    </row>
    <row r="28" spans="1:8" ht="16.5">
      <c r="A28" s="108" t="s">
        <v>369</v>
      </c>
      <c r="B28" s="96"/>
      <c r="C28" s="226"/>
      <c r="D28" s="117">
        <v>0</v>
      </c>
      <c r="E28" s="117">
        <f>D30</f>
        <v>0</v>
      </c>
      <c r="F28" s="117">
        <f>E30</f>
        <v>0</v>
      </c>
      <c r="G28" s="117">
        <f>F30</f>
        <v>0</v>
      </c>
      <c r="H28" s="117">
        <f>G30</f>
        <v>0</v>
      </c>
    </row>
    <row r="29" spans="1:8" ht="16.5">
      <c r="A29" s="108" t="s">
        <v>370</v>
      </c>
      <c r="B29" s="96"/>
      <c r="C29" s="226"/>
      <c r="D29" s="117">
        <f>D26+D30-D28</f>
        <v>0</v>
      </c>
      <c r="E29" s="117">
        <f>E26+E30-E28</f>
        <v>0</v>
      </c>
      <c r="F29" s="117">
        <f>F26+F30-F28</f>
        <v>0</v>
      </c>
      <c r="G29" s="117">
        <f>G26+G30-G28</f>
        <v>0</v>
      </c>
      <c r="H29" s="117">
        <f>H26+H30-H28</f>
        <v>0</v>
      </c>
    </row>
    <row r="30" spans="1:8" ht="16.5">
      <c r="A30" s="108" t="s">
        <v>371</v>
      </c>
      <c r="B30" s="96"/>
      <c r="C30" s="226"/>
      <c r="D30" s="117">
        <f>D25</f>
        <v>0</v>
      </c>
      <c r="E30" s="117">
        <f>E25</f>
        <v>0</v>
      </c>
      <c r="F30" s="117">
        <f>F25</f>
        <v>0</v>
      </c>
      <c r="G30" s="117">
        <f>G25</f>
        <v>0</v>
      </c>
      <c r="H30" s="117">
        <f>H25</f>
        <v>0</v>
      </c>
    </row>
    <row r="31" spans="1:8" ht="16.5">
      <c r="A31" s="249"/>
      <c r="B31" s="249"/>
      <c r="C31" s="226"/>
      <c r="D31" s="226"/>
      <c r="E31" s="226"/>
      <c r="F31" s="226"/>
      <c r="G31" s="226"/>
      <c r="H31" s="226"/>
    </row>
    <row r="32" spans="1:8" ht="17.25" thickBot="1">
      <c r="A32" s="253"/>
      <c r="B32" s="253"/>
      <c r="C32" s="229"/>
      <c r="D32" s="229"/>
      <c r="E32" s="229"/>
      <c r="F32" s="229"/>
      <c r="G32" s="229"/>
      <c r="H32" s="229"/>
    </row>
    <row r="33" spans="1:8" ht="18" thickTop="1" thickBot="1">
      <c r="A33" s="254" t="s">
        <v>372</v>
      </c>
      <c r="B33" s="255"/>
      <c r="C33" s="256"/>
      <c r="D33" s="257">
        <f>D26</f>
        <v>0</v>
      </c>
      <c r="E33" s="257">
        <f>E26</f>
        <v>0</v>
      </c>
      <c r="F33" s="257">
        <f>F26</f>
        <v>0</v>
      </c>
      <c r="G33" s="257">
        <f>G26</f>
        <v>0</v>
      </c>
      <c r="H33" s="257">
        <f>H26</f>
        <v>0</v>
      </c>
    </row>
    <row r="34" spans="1:8" ht="16.5">
      <c r="A34" s="164"/>
      <c r="B34" s="164"/>
      <c r="C34" s="166"/>
      <c r="D34" s="166"/>
      <c r="E34" s="166"/>
      <c r="F34" s="166"/>
      <c r="G34" s="166"/>
      <c r="H34" s="166"/>
    </row>
    <row r="35" spans="1:8">
      <c r="A35" s="188"/>
      <c r="B35" s="188"/>
      <c r="C35" s="188"/>
      <c r="D35" s="188"/>
      <c r="E35" s="188"/>
      <c r="F35" s="188"/>
      <c r="G35" s="188"/>
      <c r="H35" s="188"/>
    </row>
  </sheetData>
  <phoneticPr fontId="12" type="noConversion"/>
  <printOptions horizontalCentered="1"/>
  <pageMargins left="0.39370078740157483" right="0.39370078740157483" top="0.98425196850393704" bottom="0.98425196850393704" header="0.51181102362204722" footer="0.51181102362204722"/>
  <pageSetup paperSize="9" scale="92" orientation="portrait" horizontalDpi="300" verticalDpi="300" r:id="rId1"/>
  <headerFooter alignWithMargins="0">
    <oddFooter>&amp;RPágina 15</oddFooter>
  </headerFooter>
  <legacyDrawing r:id="rId2"/>
</worksheet>
</file>

<file path=xl/worksheets/sheet17.xml><?xml version="1.0" encoding="utf-8"?>
<worksheet xmlns="http://schemas.openxmlformats.org/spreadsheetml/2006/main" xmlns:r="http://schemas.openxmlformats.org/officeDocument/2006/relationships">
  <sheetPr>
    <pageSetUpPr fitToPage="1"/>
  </sheetPr>
  <dimension ref="A1"/>
  <sheetViews>
    <sheetView showGridLines="0" workbookViewId="0">
      <selection activeCell="E53" sqref="E53"/>
    </sheetView>
  </sheetViews>
  <sheetFormatPr defaultColWidth="11.5546875" defaultRowHeight="15"/>
  <sheetData/>
  <phoneticPr fontId="12" type="noConversion"/>
  <pageMargins left="0.75" right="0.75" top="1" bottom="1" header="0.49212598499999999" footer="0.49212598499999999"/>
  <pageSetup paperSize="9" scale="89" orientation="portrait" horizontalDpi="300" verticalDpi="300" r:id="rId1"/>
  <headerFooter alignWithMargins="0">
    <oddFooter>&amp;RPágina 16</oddFooter>
  </headerFooter>
  <drawing r:id="rId2"/>
</worksheet>
</file>

<file path=xl/worksheets/sheet18.xml><?xml version="1.0" encoding="utf-8"?>
<worksheet xmlns="http://schemas.openxmlformats.org/spreadsheetml/2006/main" xmlns:r="http://schemas.openxmlformats.org/officeDocument/2006/relationships">
  <sheetPr>
    <pageSetUpPr fitToPage="1"/>
  </sheetPr>
  <dimension ref="A1:H39"/>
  <sheetViews>
    <sheetView showGridLines="0" zoomScale="75" workbookViewId="0">
      <selection activeCell="D16" sqref="D16"/>
    </sheetView>
  </sheetViews>
  <sheetFormatPr defaultRowHeight="15"/>
  <cols>
    <col min="1" max="1" width="36" customWidth="1"/>
    <col min="2" max="2" width="0.109375" hidden="1" customWidth="1"/>
  </cols>
  <sheetData>
    <row r="1" spans="1:8" ht="19.5" thickBot="1">
      <c r="A1" s="335" t="s">
        <v>373</v>
      </c>
    </row>
    <row r="2" spans="1:8" ht="16.5">
      <c r="A2" s="124"/>
      <c r="B2" s="124"/>
      <c r="C2" s="125"/>
      <c r="D2" s="125"/>
      <c r="E2" s="125"/>
      <c r="F2" s="125"/>
      <c r="G2" s="125"/>
      <c r="H2" s="125"/>
    </row>
    <row r="3" spans="1:8" ht="15.75">
      <c r="A3" s="126" t="s">
        <v>374</v>
      </c>
      <c r="B3" s="126"/>
      <c r="C3" s="71"/>
      <c r="D3" s="71" t="str">
        <f>PRESSUPOSTOS!D8</f>
        <v>ANO 1</v>
      </c>
      <c r="E3" s="71" t="str">
        <f>PRESSUPOSTOS!E8</f>
        <v>ANO 2</v>
      </c>
      <c r="F3" s="71" t="str">
        <f>PRESSUPOSTOS!F8</f>
        <v>ANO 3</v>
      </c>
      <c r="G3" s="71" t="str">
        <f>PRESSUPOSTOS!G8</f>
        <v>ANO 4</v>
      </c>
      <c r="H3" s="71" t="str">
        <f>PRESSUPOSTOS!H8</f>
        <v>ANO 5</v>
      </c>
    </row>
    <row r="4" spans="1:8" ht="17.25" thickBot="1">
      <c r="A4" s="102"/>
      <c r="B4" s="102"/>
      <c r="C4" s="127"/>
      <c r="D4" s="127"/>
      <c r="E4" s="127"/>
      <c r="F4" s="127"/>
      <c r="G4" s="127"/>
      <c r="H4" s="127"/>
    </row>
    <row r="5" spans="1:8" ht="16.5">
      <c r="A5" s="186"/>
      <c r="B5" s="185"/>
      <c r="C5" s="95"/>
      <c r="D5" s="94"/>
      <c r="E5" s="94"/>
      <c r="F5" s="94"/>
      <c r="G5" s="94"/>
      <c r="H5" s="94"/>
    </row>
    <row r="6" spans="1:8" ht="16.5">
      <c r="A6" s="106"/>
      <c r="B6" s="96"/>
      <c r="C6" s="135" t="s">
        <v>375</v>
      </c>
      <c r="D6" s="97"/>
      <c r="E6" s="97"/>
      <c r="F6" s="97"/>
      <c r="G6" s="97"/>
      <c r="H6" s="97"/>
    </row>
    <row r="7" spans="1:8" ht="16.5">
      <c r="A7" s="382" t="s">
        <v>343</v>
      </c>
      <c r="B7" s="391"/>
      <c r="C7" s="386">
        <v>0</v>
      </c>
      <c r="D7" s="117">
        <f>C7*PRESSUPOSTOS!$D$11*(1+D19)</f>
        <v>0</v>
      </c>
      <c r="E7" s="117">
        <f>$C7*(1+PRESSUPOSTOS!E$26+E19)*PRESSUPOSTOS!E$11</f>
        <v>0</v>
      </c>
      <c r="F7" s="117">
        <f>(E7/PRESSUPOSTOS!E$11)*(1+PRESSUPOSTOS!F$26+F19)*PRESSUPOSTOS!F$11</f>
        <v>0</v>
      </c>
      <c r="G7" s="117">
        <f>(F7/PRESSUPOSTOS!F$11)*(1+PRESSUPOSTOS!G$26+G19)*PRESSUPOSTOS!G$11</f>
        <v>0</v>
      </c>
      <c r="H7" s="117">
        <f>(G7/PRESSUPOSTOS!G$11)*(1+PRESSUPOSTOS!H$26+H19)*PRESSUPOSTOS!H$11</f>
        <v>0</v>
      </c>
    </row>
    <row r="8" spans="1:8" ht="16.5">
      <c r="A8" s="382" t="s">
        <v>343</v>
      </c>
      <c r="B8" s="391"/>
      <c r="C8" s="386">
        <v>0</v>
      </c>
      <c r="D8" s="117">
        <f>C8*PRESSUPOSTOS!$D$11*(1+D20)</f>
        <v>0</v>
      </c>
      <c r="E8" s="117">
        <f>$C8*(1+PRESSUPOSTOS!E$26+E20)*PRESSUPOSTOS!E$11</f>
        <v>0</v>
      </c>
      <c r="F8" s="117">
        <f>(E8/PRESSUPOSTOS!E$11)*(1+PRESSUPOSTOS!F$26+F20)*PRESSUPOSTOS!F$11</f>
        <v>0</v>
      </c>
      <c r="G8" s="117">
        <f>(F8/PRESSUPOSTOS!F$11)*(1+PRESSUPOSTOS!G$26+G20)*PRESSUPOSTOS!G$11</f>
        <v>0</v>
      </c>
      <c r="H8" s="117">
        <f>(G8/PRESSUPOSTOS!G$11)*(1+PRESSUPOSTOS!H$26+H20)*PRESSUPOSTOS!H$11</f>
        <v>0</v>
      </c>
    </row>
    <row r="9" spans="1:8" ht="16.5">
      <c r="A9" s="382" t="s">
        <v>343</v>
      </c>
      <c r="B9" s="391"/>
      <c r="C9" s="386">
        <v>0</v>
      </c>
      <c r="D9" s="117">
        <f>C9*PRESSUPOSTOS!$D$11*(1+D21)</f>
        <v>0</v>
      </c>
      <c r="E9" s="117">
        <f>$C9*(1+PRESSUPOSTOS!E$26+E21)*PRESSUPOSTOS!E$11</f>
        <v>0</v>
      </c>
      <c r="F9" s="117">
        <f>(E9/PRESSUPOSTOS!E$11)*(1+PRESSUPOSTOS!F$26+F21)*PRESSUPOSTOS!F$11</f>
        <v>0</v>
      </c>
      <c r="G9" s="117">
        <f>(F9/PRESSUPOSTOS!F$11)*(1+PRESSUPOSTOS!G$26+G21)*PRESSUPOSTOS!G$11</f>
        <v>0</v>
      </c>
      <c r="H9" s="117">
        <f>(G9/PRESSUPOSTOS!G$11)*(1+PRESSUPOSTOS!H$26+H21)*PRESSUPOSTOS!H$11</f>
        <v>0</v>
      </c>
    </row>
    <row r="10" spans="1:8" ht="16.5">
      <c r="A10" s="382" t="s">
        <v>343</v>
      </c>
      <c r="B10" s="391"/>
      <c r="C10" s="386">
        <v>0</v>
      </c>
      <c r="D10" s="117">
        <f>C10*PRESSUPOSTOS!$D$11*(1+D22)</f>
        <v>0</v>
      </c>
      <c r="E10" s="117">
        <f>$C10*(1+PRESSUPOSTOS!E$26+E22)*PRESSUPOSTOS!E$11</f>
        <v>0</v>
      </c>
      <c r="F10" s="117">
        <f>(E10/PRESSUPOSTOS!E$11)*(1+PRESSUPOSTOS!F$26+F22)*PRESSUPOSTOS!F$11</f>
        <v>0</v>
      </c>
      <c r="G10" s="117">
        <f>(F10/PRESSUPOSTOS!F$11)*(1+PRESSUPOSTOS!G$26+G22)*PRESSUPOSTOS!G$11</f>
        <v>0</v>
      </c>
      <c r="H10" s="117">
        <f>(G10/PRESSUPOSTOS!G$11)*(1+PRESSUPOSTOS!H$26+H22)*PRESSUPOSTOS!H$11</f>
        <v>0</v>
      </c>
    </row>
    <row r="11" spans="1:8" ht="16.5">
      <c r="A11" s="382" t="s">
        <v>343</v>
      </c>
      <c r="B11" s="391"/>
      <c r="C11" s="386">
        <v>0</v>
      </c>
      <c r="D11" s="117">
        <f>C11*PRESSUPOSTOS!$D$11*(1+D23)</f>
        <v>0</v>
      </c>
      <c r="E11" s="117">
        <f>$C11*(1+PRESSUPOSTOS!E$26+E23)*PRESSUPOSTOS!E$11</f>
        <v>0</v>
      </c>
      <c r="F11" s="117">
        <f>(E11/PRESSUPOSTOS!E$11)*(1+PRESSUPOSTOS!F$26+F23)*PRESSUPOSTOS!F$11</f>
        <v>0</v>
      </c>
      <c r="G11" s="117">
        <f>(F11/PRESSUPOSTOS!F$11)*(1+PRESSUPOSTOS!G$26+G23)*PRESSUPOSTOS!G$11</f>
        <v>0</v>
      </c>
      <c r="H11" s="117">
        <f>(G11/PRESSUPOSTOS!G$11)*(1+PRESSUPOSTOS!H$26+H23)*PRESSUPOSTOS!H$11</f>
        <v>0</v>
      </c>
    </row>
    <row r="12" spans="1:8" ht="16.5">
      <c r="A12" s="382" t="s">
        <v>343</v>
      </c>
      <c r="B12" s="391"/>
      <c r="C12" s="386">
        <v>0</v>
      </c>
      <c r="D12" s="117">
        <f>C12*PRESSUPOSTOS!$D$11*(1+D24)</f>
        <v>0</v>
      </c>
      <c r="E12" s="117">
        <f>$C12*(1+PRESSUPOSTOS!E$26+E24)*PRESSUPOSTOS!E$11</f>
        <v>0</v>
      </c>
      <c r="F12" s="117">
        <f>(E12/PRESSUPOSTOS!E$11)*(1+PRESSUPOSTOS!F$26+F24)*PRESSUPOSTOS!F$11</f>
        <v>0</v>
      </c>
      <c r="G12" s="117">
        <f>(F12/PRESSUPOSTOS!F$11)*(1+PRESSUPOSTOS!G$26+G24)*PRESSUPOSTOS!G$11</f>
        <v>0</v>
      </c>
      <c r="H12" s="117">
        <f>(G12/PRESSUPOSTOS!G$11)*(1+PRESSUPOSTOS!H$26+H24)*PRESSUPOSTOS!H$11</f>
        <v>0</v>
      </c>
    </row>
    <row r="13" spans="1:8" ht="16.5">
      <c r="A13" s="382" t="s">
        <v>343</v>
      </c>
      <c r="B13" s="391"/>
      <c r="C13" s="386">
        <v>0</v>
      </c>
      <c r="D13" s="117">
        <f>C13*PRESSUPOSTOS!$D$11*(1+D25)</f>
        <v>0</v>
      </c>
      <c r="E13" s="117">
        <f>$C13*(1+PRESSUPOSTOS!E$26+E25)*PRESSUPOSTOS!E$11</f>
        <v>0</v>
      </c>
      <c r="F13" s="117">
        <f>(E13/PRESSUPOSTOS!E$11)*(1+PRESSUPOSTOS!F$26+F25)*PRESSUPOSTOS!F$11</f>
        <v>0</v>
      </c>
      <c r="G13" s="117">
        <f>(F13/PRESSUPOSTOS!F$11)*(1+PRESSUPOSTOS!G$26+G25)*PRESSUPOSTOS!G$11</f>
        <v>0</v>
      </c>
      <c r="H13" s="117">
        <f>(G13/PRESSUPOSTOS!G$11)*(1+PRESSUPOSTOS!H$26+H25)*PRESSUPOSTOS!H$11</f>
        <v>0</v>
      </c>
    </row>
    <row r="14" spans="1:8" ht="16.5">
      <c r="A14" s="382" t="s">
        <v>343</v>
      </c>
      <c r="B14" s="391"/>
      <c r="C14" s="386">
        <v>0</v>
      </c>
      <c r="D14" s="117">
        <f>C14*PRESSUPOSTOS!$D$11*(1+D26)</f>
        <v>0</v>
      </c>
      <c r="E14" s="117">
        <f>$C14*(1+PRESSUPOSTOS!E$26+E26)*PRESSUPOSTOS!E$11</f>
        <v>0</v>
      </c>
      <c r="F14" s="117">
        <f>(E14/PRESSUPOSTOS!E$11)*(1+PRESSUPOSTOS!F$26+F26)*PRESSUPOSTOS!F$11</f>
        <v>0</v>
      </c>
      <c r="G14" s="117">
        <f>(F14/PRESSUPOSTOS!F$11)*(1+PRESSUPOSTOS!G$26+G26)*PRESSUPOSTOS!G$11</f>
        <v>0</v>
      </c>
      <c r="H14" s="117">
        <f>(G14/PRESSUPOSTOS!G$11)*(1+PRESSUPOSTOS!H$26+H26)*PRESSUPOSTOS!H$11</f>
        <v>0</v>
      </c>
    </row>
    <row r="15" spans="1:8" ht="16.5">
      <c r="A15" s="382" t="s">
        <v>343</v>
      </c>
      <c r="B15" s="391"/>
      <c r="C15" s="386">
        <v>0</v>
      </c>
      <c r="D15" s="117">
        <f>C15*PRESSUPOSTOS!$D$11*(1+D27)</f>
        <v>0</v>
      </c>
      <c r="E15" s="117">
        <f>$C15*(1+PRESSUPOSTOS!E$26+E27)*PRESSUPOSTOS!E$11</f>
        <v>0</v>
      </c>
      <c r="F15" s="117">
        <f>(E15/PRESSUPOSTOS!E$11)*(1+PRESSUPOSTOS!F$26+F27)*PRESSUPOSTOS!F$11</f>
        <v>0</v>
      </c>
      <c r="G15" s="117">
        <f>(F15/PRESSUPOSTOS!F$11)*(1+PRESSUPOSTOS!G$26+G27)*PRESSUPOSTOS!G$11</f>
        <v>0</v>
      </c>
      <c r="H15" s="117">
        <f>(G15/PRESSUPOSTOS!G$11)*(1+PRESSUPOSTOS!H$26+H27)*PRESSUPOSTOS!H$11</f>
        <v>0</v>
      </c>
    </row>
    <row r="16" spans="1:8" ht="17.25" thickBot="1">
      <c r="A16" s="259" t="s">
        <v>376</v>
      </c>
      <c r="B16" s="237"/>
      <c r="C16" s="240"/>
      <c r="D16" s="252">
        <f>SUM(D7:D15)</f>
        <v>0</v>
      </c>
      <c r="E16" s="252">
        <f>SUM(E7:E15)</f>
        <v>0</v>
      </c>
      <c r="F16" s="252">
        <f>SUM(F7:F15)</f>
        <v>0</v>
      </c>
      <c r="G16" s="252">
        <f>SUM(G7:G15)</f>
        <v>0</v>
      </c>
      <c r="H16" s="252">
        <f>SUM(H7:H15)</f>
        <v>0</v>
      </c>
    </row>
    <row r="17" spans="1:8" ht="16.5" customHeight="1" thickTop="1">
      <c r="A17" s="352" t="s">
        <v>377</v>
      </c>
      <c r="B17" s="353"/>
      <c r="C17" s="353"/>
      <c r="D17" s="353"/>
      <c r="E17" s="353"/>
      <c r="F17" s="353"/>
      <c r="G17" s="353"/>
      <c r="H17" s="354"/>
    </row>
    <row r="18" spans="1:8" ht="16.5" customHeight="1">
      <c r="A18" s="263"/>
      <c r="B18" s="264"/>
      <c r="C18" s="265"/>
      <c r="D18" s="265"/>
      <c r="E18" s="265"/>
      <c r="F18" s="265"/>
      <c r="G18" s="265"/>
      <c r="H18" s="266"/>
    </row>
    <row r="19" spans="1:8" ht="16.5">
      <c r="A19" s="131" t="str">
        <f>A7</f>
        <v xml:space="preserve"> . </v>
      </c>
      <c r="B19" s="96"/>
      <c r="C19" s="226"/>
      <c r="D19" s="378"/>
      <c r="E19" s="392">
        <v>0</v>
      </c>
      <c r="F19" s="392">
        <v>0</v>
      </c>
      <c r="G19" s="392">
        <v>0</v>
      </c>
      <c r="H19" s="392">
        <v>0</v>
      </c>
    </row>
    <row r="20" spans="1:8" ht="16.5">
      <c r="A20" s="131" t="str">
        <f t="shared" ref="A20:A27" si="0">A8</f>
        <v xml:space="preserve"> . </v>
      </c>
      <c r="B20" s="96"/>
      <c r="C20" s="226"/>
      <c r="D20" s="378"/>
      <c r="E20" s="392">
        <v>0</v>
      </c>
      <c r="F20" s="392">
        <v>0</v>
      </c>
      <c r="G20" s="392">
        <v>0</v>
      </c>
      <c r="H20" s="392">
        <v>0</v>
      </c>
    </row>
    <row r="21" spans="1:8" ht="16.5">
      <c r="A21" s="131" t="str">
        <f t="shared" si="0"/>
        <v xml:space="preserve"> . </v>
      </c>
      <c r="B21" s="96"/>
      <c r="C21" s="226"/>
      <c r="D21" s="378"/>
      <c r="E21" s="392">
        <v>0</v>
      </c>
      <c r="F21" s="392">
        <v>0</v>
      </c>
      <c r="G21" s="392">
        <v>0</v>
      </c>
      <c r="H21" s="392">
        <v>0</v>
      </c>
    </row>
    <row r="22" spans="1:8" ht="16.5">
      <c r="A22" s="131" t="str">
        <f t="shared" si="0"/>
        <v xml:space="preserve"> . </v>
      </c>
      <c r="B22" s="96"/>
      <c r="C22" s="226"/>
      <c r="D22" s="378"/>
      <c r="E22" s="392">
        <v>0</v>
      </c>
      <c r="F22" s="392">
        <v>0</v>
      </c>
      <c r="G22" s="392">
        <v>0</v>
      </c>
      <c r="H22" s="392">
        <v>0</v>
      </c>
    </row>
    <row r="23" spans="1:8" ht="16.5">
      <c r="A23" s="131" t="str">
        <f t="shared" si="0"/>
        <v xml:space="preserve"> . </v>
      </c>
      <c r="B23" s="96"/>
      <c r="C23" s="226"/>
      <c r="D23" s="378"/>
      <c r="E23" s="392">
        <v>0</v>
      </c>
      <c r="F23" s="392">
        <v>0</v>
      </c>
      <c r="G23" s="392">
        <v>0</v>
      </c>
      <c r="H23" s="392">
        <v>0</v>
      </c>
    </row>
    <row r="24" spans="1:8" ht="16.5">
      <c r="A24" s="131" t="str">
        <f t="shared" si="0"/>
        <v xml:space="preserve"> . </v>
      </c>
      <c r="B24" s="96"/>
      <c r="C24" s="226"/>
      <c r="D24" s="378"/>
      <c r="E24" s="392">
        <v>0</v>
      </c>
      <c r="F24" s="392">
        <v>0</v>
      </c>
      <c r="G24" s="392">
        <v>0</v>
      </c>
      <c r="H24" s="392">
        <v>0</v>
      </c>
    </row>
    <row r="25" spans="1:8" ht="16.5">
      <c r="A25" s="131" t="str">
        <f t="shared" si="0"/>
        <v xml:space="preserve"> . </v>
      </c>
      <c r="B25" s="96"/>
      <c r="C25" s="226"/>
      <c r="D25" s="378"/>
      <c r="E25" s="392">
        <v>0</v>
      </c>
      <c r="F25" s="392">
        <v>0</v>
      </c>
      <c r="G25" s="392">
        <v>0</v>
      </c>
      <c r="H25" s="392">
        <v>0</v>
      </c>
    </row>
    <row r="26" spans="1:8" ht="16.5">
      <c r="A26" s="131" t="str">
        <f t="shared" si="0"/>
        <v xml:space="preserve"> . </v>
      </c>
      <c r="B26" s="96"/>
      <c r="C26" s="226"/>
      <c r="D26" s="378"/>
      <c r="E26" s="392">
        <v>0</v>
      </c>
      <c r="F26" s="392">
        <v>0</v>
      </c>
      <c r="G26" s="392">
        <v>0</v>
      </c>
      <c r="H26" s="392">
        <v>0</v>
      </c>
    </row>
    <row r="27" spans="1:8" ht="17.25" thickBot="1">
      <c r="A27" s="131" t="str">
        <f t="shared" si="0"/>
        <v xml:space="preserve"> . </v>
      </c>
      <c r="B27" s="96"/>
      <c r="C27" s="226"/>
      <c r="D27" s="378"/>
      <c r="E27" s="392">
        <v>0</v>
      </c>
      <c r="F27" s="392">
        <v>0</v>
      </c>
      <c r="G27" s="392">
        <v>0</v>
      </c>
      <c r="H27" s="392">
        <v>0</v>
      </c>
    </row>
    <row r="28" spans="1:8" ht="16.5" customHeight="1" thickTop="1">
      <c r="A28" s="369" t="s">
        <v>378</v>
      </c>
      <c r="B28" s="370"/>
      <c r="C28" s="370"/>
      <c r="D28" s="370"/>
      <c r="E28" s="370"/>
      <c r="F28" s="370"/>
      <c r="G28" s="370"/>
      <c r="H28" s="371"/>
    </row>
    <row r="29" spans="1:8" ht="16.5">
      <c r="A29" s="393"/>
      <c r="B29" s="209"/>
      <c r="C29" s="267"/>
      <c r="D29" s="394"/>
      <c r="E29" s="394"/>
      <c r="F29" s="394"/>
      <c r="G29" s="394"/>
      <c r="H29" s="394"/>
    </row>
    <row r="30" spans="1:8" ht="16.5">
      <c r="A30" s="391"/>
      <c r="B30" s="209"/>
      <c r="C30" s="267"/>
      <c r="D30" s="394"/>
      <c r="E30" s="394"/>
      <c r="F30" s="394"/>
      <c r="G30" s="394"/>
      <c r="H30" s="394"/>
    </row>
    <row r="31" spans="1:8" ht="16.5">
      <c r="A31" s="391"/>
      <c r="B31" s="209"/>
      <c r="C31" s="267"/>
      <c r="D31" s="394"/>
      <c r="E31" s="394"/>
      <c r="F31" s="394"/>
      <c r="G31" s="394"/>
      <c r="H31" s="394"/>
    </row>
    <row r="32" spans="1:8" ht="16.5">
      <c r="A32" s="391"/>
      <c r="B32" s="209"/>
      <c r="C32" s="267"/>
      <c r="D32" s="394"/>
      <c r="E32" s="394"/>
      <c r="F32" s="394"/>
      <c r="G32" s="394"/>
      <c r="H32" s="394"/>
    </row>
    <row r="33" spans="1:8" ht="16.5">
      <c r="A33" s="391"/>
      <c r="B33" s="209"/>
      <c r="C33" s="267"/>
      <c r="D33" s="394"/>
      <c r="E33" s="394"/>
      <c r="F33" s="394"/>
      <c r="G33" s="394"/>
      <c r="H33" s="394"/>
    </row>
    <row r="34" spans="1:8" ht="16.5">
      <c r="A34" s="391"/>
      <c r="B34" s="209"/>
      <c r="C34" s="267"/>
      <c r="D34" s="394"/>
      <c r="E34" s="394"/>
      <c r="F34" s="394"/>
      <c r="G34" s="394"/>
      <c r="H34" s="394"/>
    </row>
    <row r="35" spans="1:8" ht="16.5">
      <c r="A35" s="391"/>
      <c r="B35" s="209"/>
      <c r="C35" s="267"/>
      <c r="D35" s="394"/>
      <c r="E35" s="394"/>
      <c r="F35" s="394"/>
      <c r="G35" s="394"/>
      <c r="H35" s="394"/>
    </row>
    <row r="36" spans="1:8" ht="16.5">
      <c r="A36" s="391"/>
      <c r="B36" s="209"/>
      <c r="C36" s="267"/>
      <c r="D36" s="394"/>
      <c r="E36" s="394"/>
      <c r="F36" s="394"/>
      <c r="G36" s="394"/>
      <c r="H36" s="394"/>
    </row>
    <row r="37" spans="1:8" ht="16.5">
      <c r="A37" s="391"/>
      <c r="B37" s="209"/>
      <c r="C37" s="267"/>
      <c r="D37" s="394"/>
      <c r="E37" s="394"/>
      <c r="F37" s="394"/>
      <c r="G37" s="394"/>
      <c r="H37" s="394"/>
    </row>
    <row r="38" spans="1:8" ht="16.5">
      <c r="A38" s="391"/>
      <c r="B38" s="209"/>
      <c r="C38" s="267"/>
      <c r="D38" s="395"/>
      <c r="E38" s="395"/>
      <c r="F38" s="395"/>
      <c r="G38" s="395"/>
      <c r="H38" s="395"/>
    </row>
    <row r="39" spans="1:8" ht="16.5" thickBot="1">
      <c r="A39" s="230" t="s">
        <v>379</v>
      </c>
      <c r="B39" s="182"/>
      <c r="C39" s="183"/>
      <c r="D39" s="154">
        <f>SUM(D29:D38)</f>
        <v>0</v>
      </c>
      <c r="E39" s="154">
        <f>SUM(E29:E38)</f>
        <v>0</v>
      </c>
      <c r="F39" s="154">
        <f>SUM(F29:F38)</f>
        <v>0</v>
      </c>
      <c r="G39" s="154">
        <f>SUM(G29:G38)</f>
        <v>0</v>
      </c>
      <c r="H39" s="154">
        <f>SUM(H29:H38)</f>
        <v>0</v>
      </c>
    </row>
  </sheetData>
  <phoneticPr fontId="12" type="noConversion"/>
  <printOptions horizontalCentered="1"/>
  <pageMargins left="0.39370078740157483" right="0.39370078740157483" top="0.98425196850393704" bottom="0.98425196850393704" header="0.51181102362204722" footer="0.51181102362204722"/>
  <pageSetup paperSize="9" scale="89" orientation="portrait" horizontalDpi="360" verticalDpi="360" r:id="rId1"/>
  <headerFooter alignWithMargins="0">
    <oddFooter>&amp;RPágina 17</oddFooter>
  </headerFooter>
  <legacyDrawing r:id="rId2"/>
</worksheet>
</file>

<file path=xl/worksheets/sheet19.xml><?xml version="1.0" encoding="utf-8"?>
<worksheet xmlns="http://schemas.openxmlformats.org/spreadsheetml/2006/main" xmlns:r="http://schemas.openxmlformats.org/officeDocument/2006/relationships">
  <sheetPr>
    <pageSetUpPr fitToPage="1"/>
  </sheetPr>
  <dimension ref="A1"/>
  <sheetViews>
    <sheetView showGridLines="0" workbookViewId="0">
      <selection activeCell="G49" sqref="G49"/>
    </sheetView>
  </sheetViews>
  <sheetFormatPr defaultColWidth="11.5546875" defaultRowHeight="15"/>
  <sheetData/>
  <phoneticPr fontId="12" type="noConversion"/>
  <pageMargins left="0.74803149606299213" right="0.74803149606299213" top="0.98425196850393704" bottom="0.98425196850393704" header="0.51181102362204722" footer="0.51181102362204722"/>
  <pageSetup paperSize="9" scale="89" orientation="portrait" horizontalDpi="300" verticalDpi="300" r:id="rId1"/>
  <headerFooter alignWithMargins="0">
    <oddFooter>&amp;RPágina 18</oddFooter>
  </headerFooter>
  <drawing r:id="rId2"/>
</worksheet>
</file>

<file path=xl/worksheets/sheet20.xml><?xml version="1.0" encoding="utf-8"?>
<worksheet xmlns="http://schemas.openxmlformats.org/spreadsheetml/2006/main" xmlns:r="http://schemas.openxmlformats.org/officeDocument/2006/relationships">
  <sheetPr>
    <pageSetUpPr fitToPage="1"/>
  </sheetPr>
  <dimension ref="A1:H27"/>
  <sheetViews>
    <sheetView showGridLines="0" zoomScale="75" workbookViewId="0">
      <selection activeCell="C9" sqref="C9"/>
    </sheetView>
  </sheetViews>
  <sheetFormatPr defaultRowHeight="15"/>
  <cols>
    <col min="1" max="1" width="30.77734375" customWidth="1"/>
    <col min="2" max="2" width="0" hidden="1" customWidth="1"/>
  </cols>
  <sheetData>
    <row r="1" spans="1:8" ht="19.5" thickBot="1">
      <c r="A1" s="335" t="s">
        <v>380</v>
      </c>
    </row>
    <row r="2" spans="1:8" ht="16.5">
      <c r="A2" s="124"/>
      <c r="B2" s="124"/>
      <c r="C2" s="125"/>
      <c r="D2" s="125"/>
      <c r="E2" s="125"/>
      <c r="F2" s="125"/>
      <c r="G2" s="125"/>
      <c r="H2" s="125"/>
    </row>
    <row r="3" spans="1:8" ht="15.75">
      <c r="A3" s="126" t="s">
        <v>381</v>
      </c>
      <c r="B3" s="126"/>
      <c r="C3" s="71" t="s">
        <v>382</v>
      </c>
      <c r="D3" s="71" t="str">
        <f>PRESSUPOSTOS!D8</f>
        <v>ANO 1</v>
      </c>
      <c r="E3" s="71" t="str">
        <f>PRESSUPOSTOS!E8</f>
        <v>ANO 2</v>
      </c>
      <c r="F3" s="71" t="str">
        <f>PRESSUPOSTOS!F8</f>
        <v>ANO 3</v>
      </c>
      <c r="G3" s="71" t="str">
        <f>PRESSUPOSTOS!G8</f>
        <v>ANO 4</v>
      </c>
      <c r="H3" s="71" t="str">
        <f>PRESSUPOSTOS!H8</f>
        <v>ANO 5</v>
      </c>
    </row>
    <row r="4" spans="1:8" ht="17.25" thickBot="1">
      <c r="A4" s="102"/>
      <c r="B4" s="102"/>
      <c r="C4" s="127"/>
      <c r="D4" s="127"/>
      <c r="E4" s="127"/>
      <c r="F4" s="127"/>
      <c r="G4" s="127"/>
      <c r="H4" s="127"/>
    </row>
    <row r="5" spans="1:8" ht="16.5">
      <c r="A5" s="96"/>
      <c r="B5" s="92"/>
      <c r="C5" s="97"/>
      <c r="D5" s="97"/>
      <c r="E5" s="97"/>
      <c r="F5" s="97"/>
      <c r="G5" s="97"/>
      <c r="H5" s="97"/>
    </row>
    <row r="6" spans="1:8" ht="16.5">
      <c r="A6" s="108" t="s">
        <v>383</v>
      </c>
      <c r="B6" s="92"/>
      <c r="C6" s="386">
        <v>0</v>
      </c>
      <c r="D6" s="117">
        <f>C6*PRESSUPOSTOS!$D$11</f>
        <v>0</v>
      </c>
      <c r="E6" s="117">
        <f>C6*(1+PRESSUPOSTOS!$E$26)*PRESSUPOSTOS!$E$11</f>
        <v>0</v>
      </c>
      <c r="F6" s="117">
        <f>E6*(1+PRESSUPOSTOS!$F$26)</f>
        <v>0</v>
      </c>
      <c r="G6" s="117">
        <f>F6*(1+PRESSUPOSTOS!$G$26)</f>
        <v>0</v>
      </c>
      <c r="H6" s="117">
        <f>G6*(1+PRESSUPOSTOS!$H$26)</f>
        <v>0</v>
      </c>
    </row>
    <row r="7" spans="1:8" ht="16.5">
      <c r="A7" s="108" t="s">
        <v>384</v>
      </c>
      <c r="B7" s="92"/>
      <c r="C7" s="386">
        <v>0</v>
      </c>
      <c r="D7" s="117">
        <f>C7*PRESSUPOSTOS!$D$11</f>
        <v>0</v>
      </c>
      <c r="E7" s="117">
        <f>C7*(1+PRESSUPOSTOS!$E$26)*PRESSUPOSTOS!$E$11</f>
        <v>0</v>
      </c>
      <c r="F7" s="117">
        <f>E7*(1+PRESSUPOSTOS!$F$26)</f>
        <v>0</v>
      </c>
      <c r="G7" s="117">
        <f>F7*(1+PRESSUPOSTOS!$G$26)</f>
        <v>0</v>
      </c>
      <c r="H7" s="117">
        <f>G7*(1+PRESSUPOSTOS!$H$26)</f>
        <v>0</v>
      </c>
    </row>
    <row r="8" spans="1:8" ht="16.5">
      <c r="A8" s="108" t="s">
        <v>385</v>
      </c>
      <c r="B8" s="92"/>
      <c r="C8" s="386">
        <v>0</v>
      </c>
      <c r="D8" s="117">
        <f>C8*PRESSUPOSTOS!$D$11</f>
        <v>0</v>
      </c>
      <c r="E8" s="117">
        <f>C8*(1+PRESSUPOSTOS!$E$26)*PRESSUPOSTOS!$E$11</f>
        <v>0</v>
      </c>
      <c r="F8" s="117">
        <f>E8*(1+PRESSUPOSTOS!$F$26)</f>
        <v>0</v>
      </c>
      <c r="G8" s="117">
        <f>F8*(1+PRESSUPOSTOS!$G$26)</f>
        <v>0</v>
      </c>
      <c r="H8" s="117">
        <f>G8*(1+PRESSUPOSTOS!$H$26)</f>
        <v>0</v>
      </c>
    </row>
    <row r="9" spans="1:8" ht="16.5">
      <c r="A9" s="108" t="s">
        <v>386</v>
      </c>
      <c r="B9" s="92"/>
      <c r="C9" s="386">
        <v>0</v>
      </c>
      <c r="D9" s="117">
        <f>C9*PRESSUPOSTOS!$D$11</f>
        <v>0</v>
      </c>
      <c r="E9" s="117">
        <f>C9*(1+PRESSUPOSTOS!$E$26)*PRESSUPOSTOS!$E$11</f>
        <v>0</v>
      </c>
      <c r="F9" s="117">
        <f>E9*(1+PRESSUPOSTOS!$F$26)</f>
        <v>0</v>
      </c>
      <c r="G9" s="117">
        <f>F9*(1+PRESSUPOSTOS!$G$26)</f>
        <v>0</v>
      </c>
      <c r="H9" s="117">
        <f>G9*(1+PRESSUPOSTOS!$H$26)</f>
        <v>0</v>
      </c>
    </row>
    <row r="10" spans="1:8" ht="16.5">
      <c r="A10" s="108" t="s">
        <v>387</v>
      </c>
      <c r="B10" s="92"/>
      <c r="C10" s="386">
        <v>0</v>
      </c>
      <c r="D10" s="117">
        <f>C10*PRESSUPOSTOS!$D$11</f>
        <v>0</v>
      </c>
      <c r="E10" s="117">
        <f>C10*(1+PRESSUPOSTOS!$E$26)*PRESSUPOSTOS!$E$11</f>
        <v>0</v>
      </c>
      <c r="F10" s="117">
        <f>E10*(1+PRESSUPOSTOS!$F$26)</f>
        <v>0</v>
      </c>
      <c r="G10" s="117">
        <f>F10*(1+PRESSUPOSTOS!$G$26)</f>
        <v>0</v>
      </c>
      <c r="H10" s="117">
        <f>G10*(1+PRESSUPOSTOS!$H$26)</f>
        <v>0</v>
      </c>
    </row>
    <row r="11" spans="1:8" ht="16.5">
      <c r="A11" s="108" t="s">
        <v>388</v>
      </c>
      <c r="B11" s="92"/>
      <c r="C11" s="386">
        <v>0</v>
      </c>
      <c r="D11" s="117">
        <f>C11*PRESSUPOSTOS!$D$11</f>
        <v>0</v>
      </c>
      <c r="E11" s="117">
        <f>C11*(1+PRESSUPOSTOS!$E$26)*PRESSUPOSTOS!$E$11</f>
        <v>0</v>
      </c>
      <c r="F11" s="117">
        <f>E11*(1+PRESSUPOSTOS!$F$26)</f>
        <v>0</v>
      </c>
      <c r="G11" s="117">
        <f>F11*(1+PRESSUPOSTOS!$G$26)</f>
        <v>0</v>
      </c>
      <c r="H11" s="117">
        <f>G11*(1+PRESSUPOSTOS!$H$26)</f>
        <v>0</v>
      </c>
    </row>
    <row r="12" spans="1:8" ht="16.5">
      <c r="A12" s="108" t="s">
        <v>389</v>
      </c>
      <c r="B12" s="92"/>
      <c r="C12" s="386">
        <v>0</v>
      </c>
      <c r="D12" s="117">
        <f>C12*PRESSUPOSTOS!$D$11</f>
        <v>0</v>
      </c>
      <c r="E12" s="117">
        <f>C12*(1+PRESSUPOSTOS!$E$26)*PRESSUPOSTOS!$E$11</f>
        <v>0</v>
      </c>
      <c r="F12" s="117">
        <f>E12*(1+PRESSUPOSTOS!$F$26)</f>
        <v>0</v>
      </c>
      <c r="G12" s="117">
        <f>F12*(1+PRESSUPOSTOS!$G$26)</f>
        <v>0</v>
      </c>
      <c r="H12" s="117">
        <f>G12*(1+PRESSUPOSTOS!$H$26)</f>
        <v>0</v>
      </c>
    </row>
    <row r="13" spans="1:8" ht="16.5">
      <c r="A13" s="108" t="s">
        <v>390</v>
      </c>
      <c r="B13" s="92"/>
      <c r="C13" s="386">
        <v>0</v>
      </c>
      <c r="D13" s="117">
        <f>C13*PRESSUPOSTOS!$D$11</f>
        <v>0</v>
      </c>
      <c r="E13" s="117">
        <f>C13*(1+PRESSUPOSTOS!$E$26)*PRESSUPOSTOS!$E$11</f>
        <v>0</v>
      </c>
      <c r="F13" s="117">
        <f>E13*(1+PRESSUPOSTOS!$F$26)</f>
        <v>0</v>
      </c>
      <c r="G13" s="117">
        <f>F13*(1+PRESSUPOSTOS!$G$26)</f>
        <v>0</v>
      </c>
      <c r="H13" s="117">
        <f>G13*(1+PRESSUPOSTOS!$H$26)</f>
        <v>0</v>
      </c>
    </row>
    <row r="14" spans="1:8" ht="16.5">
      <c r="A14" s="108" t="s">
        <v>391</v>
      </c>
      <c r="B14" s="92"/>
      <c r="C14" s="386">
        <v>0</v>
      </c>
      <c r="D14" s="117">
        <f>C14*PRESSUPOSTOS!$D$11</f>
        <v>0</v>
      </c>
      <c r="E14" s="117">
        <f>C14*(1+PRESSUPOSTOS!$E$26)*PRESSUPOSTOS!$E$11</f>
        <v>0</v>
      </c>
      <c r="F14" s="117">
        <f>E14*(1+PRESSUPOSTOS!$F$26)</f>
        <v>0</v>
      </c>
      <c r="G14" s="117">
        <f>F14*(1+PRESSUPOSTOS!$G$26)</f>
        <v>0</v>
      </c>
      <c r="H14" s="117">
        <f>G14*(1+PRESSUPOSTOS!$H$26)</f>
        <v>0</v>
      </c>
    </row>
    <row r="15" spans="1:8" ht="16.5">
      <c r="A15" s="108" t="s">
        <v>392</v>
      </c>
      <c r="B15" s="92"/>
      <c r="C15" s="386">
        <v>0</v>
      </c>
      <c r="D15" s="117">
        <f>C15*PRESSUPOSTOS!$D$11</f>
        <v>0</v>
      </c>
      <c r="E15" s="117">
        <f>C15*(1+PRESSUPOSTOS!$E$26)*PRESSUPOSTOS!$E$11</f>
        <v>0</v>
      </c>
      <c r="F15" s="117">
        <f>E15*(1+PRESSUPOSTOS!$F$26)</f>
        <v>0</v>
      </c>
      <c r="G15" s="117">
        <f>F15*(1+PRESSUPOSTOS!$G$26)</f>
        <v>0</v>
      </c>
      <c r="H15" s="117">
        <f>G15*(1+PRESSUPOSTOS!$H$26)</f>
        <v>0</v>
      </c>
    </row>
    <row r="16" spans="1:8" ht="16.5">
      <c r="A16" s="108" t="s">
        <v>393</v>
      </c>
      <c r="B16" s="92"/>
      <c r="C16" s="386">
        <v>0</v>
      </c>
      <c r="D16" s="117">
        <f>C16*PRESSUPOSTOS!$D$11</f>
        <v>0</v>
      </c>
      <c r="E16" s="117">
        <f>C16*(1+PRESSUPOSTOS!$E$26)*PRESSUPOSTOS!$E$11</f>
        <v>0</v>
      </c>
      <c r="F16" s="117">
        <f>E16*(1+PRESSUPOSTOS!$F$26)</f>
        <v>0</v>
      </c>
      <c r="G16" s="117">
        <f>F16*(1+PRESSUPOSTOS!$G$26)</f>
        <v>0</v>
      </c>
      <c r="H16" s="117">
        <f>G16*(1+PRESSUPOSTOS!$H$26)</f>
        <v>0</v>
      </c>
    </row>
    <row r="17" spans="1:8" ht="16.5">
      <c r="A17" s="379"/>
      <c r="B17" s="380"/>
      <c r="C17" s="381"/>
      <c r="D17" s="381"/>
      <c r="E17" s="381"/>
      <c r="F17" s="381"/>
      <c r="G17" s="381"/>
      <c r="H17" s="381"/>
    </row>
    <row r="18" spans="1:8" ht="16.5">
      <c r="A18" s="112" t="s">
        <v>394</v>
      </c>
      <c r="B18" s="92"/>
      <c r="C18" s="97"/>
      <c r="D18" s="100">
        <f>SUM(D6:D16)</f>
        <v>0</v>
      </c>
      <c r="E18" s="100">
        <f>SUM(E6:E16)</f>
        <v>0</v>
      </c>
      <c r="F18" s="100">
        <f>SUM(F6:F16)</f>
        <v>0</v>
      </c>
      <c r="G18" s="100">
        <f>SUM(G6:G16)</f>
        <v>0</v>
      </c>
      <c r="H18" s="100">
        <f>SUM(H6:H16)</f>
        <v>0</v>
      </c>
    </row>
    <row r="19" spans="1:8" ht="17.25" thickBot="1">
      <c r="A19" s="268"/>
      <c r="B19" s="269"/>
      <c r="C19" s="270"/>
      <c r="D19" s="270"/>
      <c r="E19" s="270"/>
      <c r="F19" s="270"/>
      <c r="G19" s="270"/>
      <c r="H19" s="270"/>
    </row>
    <row r="20" spans="1:8" ht="17.25" thickTop="1">
      <c r="A20" s="180" t="s">
        <v>395</v>
      </c>
      <c r="B20" s="200"/>
      <c r="C20" s="123"/>
      <c r="D20" s="123"/>
      <c r="E20" s="123"/>
      <c r="F20" s="123"/>
      <c r="G20" s="123"/>
      <c r="H20" s="123"/>
    </row>
    <row r="21" spans="1:8" ht="16.5">
      <c r="A21" s="106"/>
      <c r="B21" s="92"/>
      <c r="C21" s="97"/>
      <c r="D21" s="97"/>
      <c r="E21" s="97"/>
      <c r="F21" s="97"/>
      <c r="G21" s="97"/>
      <c r="H21" s="97"/>
    </row>
    <row r="22" spans="1:8" ht="16.5">
      <c r="A22" s="108" t="s">
        <v>396</v>
      </c>
      <c r="B22" s="92"/>
      <c r="C22" s="97"/>
      <c r="D22" s="117">
        <f>PRESSUPOSTOS!D28*BALANÇO!D14</f>
        <v>0</v>
      </c>
      <c r="E22" s="117">
        <f>PRESSUPOSTOS!E28*BALANÇO!E14</f>
        <v>0</v>
      </c>
      <c r="F22" s="117">
        <f>PRESSUPOSTOS!F28*BALANÇO!F14</f>
        <v>0</v>
      </c>
      <c r="G22" s="117">
        <f>PRESSUPOSTOS!G28*BALANÇO!G14</f>
        <v>0</v>
      </c>
      <c r="H22" s="117">
        <f>PRESSUPOSTOS!H28*BALANÇO!H14</f>
        <v>0</v>
      </c>
    </row>
    <row r="23" spans="1:8" ht="16.5">
      <c r="A23" s="108" t="s">
        <v>397</v>
      </c>
      <c r="B23" s="92"/>
      <c r="C23" s="97"/>
      <c r="D23" s="117">
        <f>PRESSUPOSTOS!D29*BALANÇO!D21</f>
        <v>0</v>
      </c>
      <c r="E23" s="117">
        <f>PRESSUPOSTOS!E29*BALANÇO!E21</f>
        <v>0</v>
      </c>
      <c r="F23" s="117">
        <f>PRESSUPOSTOS!F29*BALANÇO!F21</f>
        <v>0</v>
      </c>
      <c r="G23" s="117">
        <f>PRESSUPOSTOS!G29*BALANÇO!G21</f>
        <v>0</v>
      </c>
      <c r="H23" s="117">
        <f>PRESSUPOSTOS!H29*BALANÇO!H21</f>
        <v>0</v>
      </c>
    </row>
    <row r="24" spans="1:8" ht="16.5">
      <c r="A24" s="326" t="s">
        <v>398</v>
      </c>
      <c r="B24" s="327"/>
      <c r="C24" s="328"/>
      <c r="D24" s="328">
        <v>0</v>
      </c>
      <c r="E24" s="328">
        <v>0</v>
      </c>
      <c r="F24" s="328">
        <v>0</v>
      </c>
      <c r="G24" s="328">
        <v>0</v>
      </c>
      <c r="H24" s="328">
        <v>0</v>
      </c>
    </row>
    <row r="25" spans="1:8" ht="16.5">
      <c r="A25" s="96"/>
      <c r="B25" s="92"/>
      <c r="C25" s="97"/>
      <c r="D25" s="117"/>
      <c r="E25" s="117"/>
      <c r="F25" s="117"/>
      <c r="G25" s="117"/>
      <c r="H25" s="117"/>
    </row>
    <row r="26" spans="1:8" ht="16.5">
      <c r="A26" s="112" t="s">
        <v>399</v>
      </c>
      <c r="B26" s="92"/>
      <c r="C26" s="97"/>
      <c r="D26" s="100">
        <f>D24+D23+D22</f>
        <v>0</v>
      </c>
      <c r="E26" s="100">
        <f>E24+E23+E22</f>
        <v>0</v>
      </c>
      <c r="F26" s="100">
        <f>F24+F23+F22</f>
        <v>0</v>
      </c>
      <c r="G26" s="100">
        <f>G24+G23+G22</f>
        <v>0</v>
      </c>
      <c r="H26" s="100">
        <f>H24+H23+H22</f>
        <v>0</v>
      </c>
    </row>
    <row r="27" spans="1:8" ht="17.25" thickBot="1">
      <c r="A27" s="159"/>
      <c r="B27" s="160"/>
      <c r="C27" s="161"/>
      <c r="D27" s="161"/>
      <c r="E27" s="161"/>
      <c r="F27" s="162"/>
      <c r="G27" s="161"/>
      <c r="H27" s="161"/>
    </row>
  </sheetData>
  <phoneticPr fontId="12" type="noConversion"/>
  <printOptions horizontalCentered="1"/>
  <pageMargins left="0.19685039370078741" right="0.19685039370078741" top="0.55118110236220474" bottom="0.6692913385826772" header="0.51181102362204722" footer="0.51181102362204722"/>
  <pageSetup paperSize="9" orientation="portrait" horizontalDpi="300" verticalDpi="300" r:id="rId1"/>
  <headerFooter alignWithMargins="0">
    <oddFooter>&amp;R Página 19</oddFooter>
  </headerFooter>
  <legacyDrawing r:id="rId2"/>
</worksheet>
</file>

<file path=xl/worksheets/sheet21.xml><?xml version="1.0" encoding="utf-8"?>
<worksheet xmlns="http://schemas.openxmlformats.org/spreadsheetml/2006/main" xmlns:r="http://schemas.openxmlformats.org/officeDocument/2006/relationships">
  <sheetPr>
    <pageSetUpPr fitToPage="1"/>
  </sheetPr>
  <dimension ref="A1"/>
  <sheetViews>
    <sheetView showGridLines="0" workbookViewId="0">
      <selection activeCell="E54" sqref="E54"/>
    </sheetView>
  </sheetViews>
  <sheetFormatPr defaultColWidth="11.5546875" defaultRowHeight="15"/>
  <sheetData/>
  <phoneticPr fontId="12" type="noConversion"/>
  <pageMargins left="0.75" right="0.75" top="1" bottom="1" header="0.49212598499999999" footer="0.49212598499999999"/>
  <pageSetup paperSize="9" scale="89" orientation="portrait" horizontalDpi="300" verticalDpi="300" r:id="rId1"/>
  <headerFooter alignWithMargins="0">
    <oddFooter>&amp;RPágina 20</oddFooter>
  </headerFooter>
  <drawing r:id="rId2"/>
</worksheet>
</file>

<file path=xl/worksheets/sheet22.xml><?xml version="1.0" encoding="utf-8"?>
<worksheet xmlns="http://schemas.openxmlformats.org/spreadsheetml/2006/main" xmlns:r="http://schemas.openxmlformats.org/officeDocument/2006/relationships">
  <sheetPr>
    <pageSetUpPr fitToPage="1"/>
  </sheetPr>
  <dimension ref="A1:H42"/>
  <sheetViews>
    <sheetView showGridLines="0" zoomScale="75" workbookViewId="0">
      <selection activeCell="C27" sqref="C27"/>
    </sheetView>
  </sheetViews>
  <sheetFormatPr defaultRowHeight="15"/>
  <cols>
    <col min="1" max="1" width="29.21875" customWidth="1"/>
    <col min="2" max="2" width="0" hidden="1" customWidth="1"/>
  </cols>
  <sheetData>
    <row r="1" spans="1:8" ht="19.5" thickBot="1">
      <c r="A1" s="335" t="s">
        <v>400</v>
      </c>
    </row>
    <row r="2" spans="1:8" ht="16.5">
      <c r="A2" s="124"/>
      <c r="B2" s="124"/>
      <c r="C2" s="125"/>
      <c r="D2" s="125"/>
      <c r="E2" s="125"/>
      <c r="F2" s="125"/>
      <c r="G2" s="125"/>
      <c r="H2" s="125"/>
    </row>
    <row r="3" spans="1:8" ht="15.75">
      <c r="A3" s="126" t="s">
        <v>401</v>
      </c>
      <c r="B3" s="126"/>
      <c r="C3" s="71"/>
      <c r="D3" s="71" t="str">
        <f>PRESSUPOSTOS!D8</f>
        <v>ANO 1</v>
      </c>
      <c r="E3" s="71" t="str">
        <f>PRESSUPOSTOS!E8</f>
        <v>ANO 2</v>
      </c>
      <c r="F3" s="71" t="str">
        <f>PRESSUPOSTOS!F8</f>
        <v>ANO 3</v>
      </c>
      <c r="G3" s="71" t="str">
        <f>PRESSUPOSTOS!G8</f>
        <v>ANO 4</v>
      </c>
      <c r="H3" s="71" t="str">
        <f>PRESSUPOSTOS!H8</f>
        <v>ANO 5</v>
      </c>
    </row>
    <row r="4" spans="1:8" ht="17.25" thickBot="1">
      <c r="A4" s="157"/>
      <c r="B4" s="102"/>
      <c r="C4" s="158"/>
      <c r="D4" s="127"/>
      <c r="E4" s="127"/>
      <c r="F4" s="127"/>
      <c r="G4" s="127"/>
      <c r="H4" s="127"/>
    </row>
    <row r="5" spans="1:8" ht="16.5">
      <c r="A5" s="29" t="s">
        <v>402</v>
      </c>
      <c r="B5" s="87"/>
      <c r="C5" s="249"/>
      <c r="D5" s="20"/>
      <c r="E5" s="20"/>
      <c r="F5" s="20"/>
      <c r="G5" s="20"/>
      <c r="H5" s="20"/>
    </row>
    <row r="6" spans="1:8" ht="16.5">
      <c r="A6" s="29" t="s">
        <v>403</v>
      </c>
      <c r="B6" s="87"/>
      <c r="C6" s="249"/>
      <c r="D6" s="383">
        <v>0.2</v>
      </c>
      <c r="E6" s="383">
        <v>0.2</v>
      </c>
      <c r="F6" s="383">
        <v>0.2</v>
      </c>
      <c r="G6" s="383">
        <v>0.2</v>
      </c>
      <c r="H6" s="383">
        <v>0.2</v>
      </c>
    </row>
    <row r="7" spans="1:8" ht="16.5">
      <c r="A7" s="29" t="s">
        <v>404</v>
      </c>
      <c r="B7" s="87"/>
      <c r="C7" s="249"/>
      <c r="D7" s="383">
        <v>0</v>
      </c>
      <c r="E7" s="383">
        <f t="shared" ref="E7:H8" si="0">D7</f>
        <v>0</v>
      </c>
      <c r="F7" s="383">
        <f t="shared" si="0"/>
        <v>0</v>
      </c>
      <c r="G7" s="383">
        <f t="shared" si="0"/>
        <v>0</v>
      </c>
      <c r="H7" s="383">
        <f t="shared" si="0"/>
        <v>0</v>
      </c>
    </row>
    <row r="8" spans="1:8" ht="17.25" thickBot="1">
      <c r="A8" s="273" t="s">
        <v>405</v>
      </c>
      <c r="B8" s="272"/>
      <c r="C8" s="253"/>
      <c r="D8" s="396">
        <v>0</v>
      </c>
      <c r="E8" s="396">
        <f t="shared" si="0"/>
        <v>0</v>
      </c>
      <c r="F8" s="396">
        <f t="shared" si="0"/>
        <v>0</v>
      </c>
      <c r="G8" s="396">
        <f t="shared" si="0"/>
        <v>0</v>
      </c>
      <c r="H8" s="396">
        <f t="shared" si="0"/>
        <v>0</v>
      </c>
    </row>
    <row r="9" spans="1:8" ht="18" thickTop="1" thickBot="1">
      <c r="A9" s="271" t="s">
        <v>406</v>
      </c>
      <c r="B9" s="272"/>
      <c r="C9" s="273"/>
      <c r="D9" s="397">
        <v>0</v>
      </c>
      <c r="E9" s="397">
        <v>0</v>
      </c>
      <c r="F9" s="397">
        <v>0</v>
      </c>
      <c r="G9" s="397">
        <v>0</v>
      </c>
      <c r="H9" s="397">
        <v>0</v>
      </c>
    </row>
    <row r="10" spans="1:8" ht="17.25" thickTop="1">
      <c r="A10" s="231" t="s">
        <v>407</v>
      </c>
      <c r="B10" s="137"/>
      <c r="C10" s="277"/>
      <c r="D10" s="355" t="s">
        <v>408</v>
      </c>
      <c r="E10" s="355"/>
      <c r="F10" s="355"/>
      <c r="G10" s="355"/>
      <c r="H10" s="356"/>
    </row>
    <row r="11" spans="1:8" ht="16.5">
      <c r="A11" s="398"/>
      <c r="B11" s="208"/>
      <c r="C11" s="233"/>
      <c r="D11" s="399">
        <v>0</v>
      </c>
      <c r="E11" s="110">
        <f t="shared" ref="E11:H23" si="1">D11</f>
        <v>0</v>
      </c>
      <c r="F11" s="110">
        <f t="shared" si="1"/>
        <v>0</v>
      </c>
      <c r="G11" s="110">
        <f t="shared" si="1"/>
        <v>0</v>
      </c>
      <c r="H11" s="110">
        <f t="shared" si="1"/>
        <v>0</v>
      </c>
    </row>
    <row r="12" spans="1:8" ht="16.5">
      <c r="A12" s="398"/>
      <c r="B12" s="208"/>
      <c r="C12" s="233"/>
      <c r="D12" s="399">
        <v>0</v>
      </c>
      <c r="E12" s="110">
        <f t="shared" si="1"/>
        <v>0</v>
      </c>
      <c r="F12" s="110">
        <f t="shared" si="1"/>
        <v>0</v>
      </c>
      <c r="G12" s="110">
        <f t="shared" si="1"/>
        <v>0</v>
      </c>
      <c r="H12" s="110">
        <f t="shared" si="1"/>
        <v>0</v>
      </c>
    </row>
    <row r="13" spans="1:8" ht="16.5">
      <c r="A13" s="398"/>
      <c r="B13" s="208"/>
      <c r="C13" s="233"/>
      <c r="D13" s="399">
        <v>0</v>
      </c>
      <c r="E13" s="110">
        <f t="shared" si="1"/>
        <v>0</v>
      </c>
      <c r="F13" s="110">
        <f t="shared" si="1"/>
        <v>0</v>
      </c>
      <c r="G13" s="110">
        <f t="shared" si="1"/>
        <v>0</v>
      </c>
      <c r="H13" s="110">
        <f t="shared" si="1"/>
        <v>0</v>
      </c>
    </row>
    <row r="14" spans="1:8" ht="16.5">
      <c r="A14" s="398"/>
      <c r="B14" s="208"/>
      <c r="C14" s="233"/>
      <c r="D14" s="399">
        <v>0</v>
      </c>
      <c r="E14" s="110">
        <f t="shared" si="1"/>
        <v>0</v>
      </c>
      <c r="F14" s="110">
        <f t="shared" si="1"/>
        <v>0</v>
      </c>
      <c r="G14" s="110">
        <f t="shared" si="1"/>
        <v>0</v>
      </c>
      <c r="H14" s="110">
        <f t="shared" si="1"/>
        <v>0</v>
      </c>
    </row>
    <row r="15" spans="1:8" ht="16.5">
      <c r="A15" s="398"/>
      <c r="B15" s="208"/>
      <c r="C15" s="233"/>
      <c r="D15" s="399">
        <v>0</v>
      </c>
      <c r="E15" s="110">
        <f t="shared" si="1"/>
        <v>0</v>
      </c>
      <c r="F15" s="110">
        <f t="shared" si="1"/>
        <v>0</v>
      </c>
      <c r="G15" s="110">
        <f t="shared" si="1"/>
        <v>0</v>
      </c>
      <c r="H15" s="110">
        <f t="shared" si="1"/>
        <v>0</v>
      </c>
    </row>
    <row r="16" spans="1:8" ht="16.5">
      <c r="A16" s="398"/>
      <c r="B16" s="208"/>
      <c r="C16" s="233"/>
      <c r="D16" s="399">
        <v>0</v>
      </c>
      <c r="E16" s="110">
        <f t="shared" si="1"/>
        <v>0</v>
      </c>
      <c r="F16" s="110">
        <f t="shared" si="1"/>
        <v>0</v>
      </c>
      <c r="G16" s="110">
        <f t="shared" si="1"/>
        <v>0</v>
      </c>
      <c r="H16" s="110">
        <f t="shared" si="1"/>
        <v>0</v>
      </c>
    </row>
    <row r="17" spans="1:8" ht="16.5">
      <c r="A17" s="398"/>
      <c r="B17" s="208"/>
      <c r="C17" s="233"/>
      <c r="D17" s="399">
        <v>0</v>
      </c>
      <c r="E17" s="110">
        <f t="shared" si="1"/>
        <v>0</v>
      </c>
      <c r="F17" s="110">
        <f t="shared" si="1"/>
        <v>0</v>
      </c>
      <c r="G17" s="110">
        <f t="shared" si="1"/>
        <v>0</v>
      </c>
      <c r="H17" s="110">
        <f t="shared" si="1"/>
        <v>0</v>
      </c>
    </row>
    <row r="18" spans="1:8" ht="16.5">
      <c r="A18" s="398"/>
      <c r="B18" s="208"/>
      <c r="C18" s="233"/>
      <c r="D18" s="399">
        <v>0</v>
      </c>
      <c r="E18" s="110">
        <f t="shared" si="1"/>
        <v>0</v>
      </c>
      <c r="F18" s="110">
        <f t="shared" si="1"/>
        <v>0</v>
      </c>
      <c r="G18" s="110">
        <f t="shared" si="1"/>
        <v>0</v>
      </c>
      <c r="H18" s="110">
        <f t="shared" si="1"/>
        <v>0</v>
      </c>
    </row>
    <row r="19" spans="1:8" ht="16.5">
      <c r="A19" s="398"/>
      <c r="B19" s="208"/>
      <c r="C19" s="233"/>
      <c r="D19" s="399">
        <v>0</v>
      </c>
      <c r="E19" s="110">
        <f t="shared" si="1"/>
        <v>0</v>
      </c>
      <c r="F19" s="110">
        <f t="shared" si="1"/>
        <v>0</v>
      </c>
      <c r="G19" s="110">
        <f t="shared" si="1"/>
        <v>0</v>
      </c>
      <c r="H19" s="110">
        <f t="shared" si="1"/>
        <v>0</v>
      </c>
    </row>
    <row r="20" spans="1:8" ht="16.5">
      <c r="A20" s="398"/>
      <c r="B20" s="208"/>
      <c r="C20" s="233"/>
      <c r="D20" s="399">
        <v>0</v>
      </c>
      <c r="E20" s="110">
        <f t="shared" si="1"/>
        <v>0</v>
      </c>
      <c r="F20" s="110">
        <f t="shared" si="1"/>
        <v>0</v>
      </c>
      <c r="G20" s="110">
        <f t="shared" si="1"/>
        <v>0</v>
      </c>
      <c r="H20" s="110">
        <f t="shared" si="1"/>
        <v>0</v>
      </c>
    </row>
    <row r="21" spans="1:8" ht="16.5">
      <c r="A21" s="398"/>
      <c r="B21" s="208"/>
      <c r="C21" s="233"/>
      <c r="D21" s="399">
        <v>0</v>
      </c>
      <c r="E21" s="110">
        <f t="shared" si="1"/>
        <v>0</v>
      </c>
      <c r="F21" s="110">
        <f t="shared" si="1"/>
        <v>0</v>
      </c>
      <c r="G21" s="110">
        <f t="shared" si="1"/>
        <v>0</v>
      </c>
      <c r="H21" s="110">
        <f t="shared" si="1"/>
        <v>0</v>
      </c>
    </row>
    <row r="22" spans="1:8" ht="16.5">
      <c r="A22" s="398"/>
      <c r="B22" s="208"/>
      <c r="C22" s="233"/>
      <c r="D22" s="399">
        <v>0</v>
      </c>
      <c r="E22" s="110">
        <f t="shared" si="1"/>
        <v>0</v>
      </c>
      <c r="F22" s="110">
        <f t="shared" si="1"/>
        <v>0</v>
      </c>
      <c r="G22" s="110">
        <f t="shared" si="1"/>
        <v>0</v>
      </c>
      <c r="H22" s="110">
        <f t="shared" si="1"/>
        <v>0</v>
      </c>
    </row>
    <row r="23" spans="1:8" ht="16.5">
      <c r="A23" s="398"/>
      <c r="B23" s="208"/>
      <c r="C23" s="276"/>
      <c r="D23" s="399">
        <v>0</v>
      </c>
      <c r="E23" s="110">
        <f t="shared" si="1"/>
        <v>0</v>
      </c>
      <c r="F23" s="110">
        <f t="shared" si="1"/>
        <v>0</v>
      </c>
      <c r="G23" s="110">
        <f t="shared" si="1"/>
        <v>0</v>
      </c>
      <c r="H23" s="110">
        <f t="shared" si="1"/>
        <v>0</v>
      </c>
    </row>
    <row r="24" spans="1:8" ht="16.5" thickBot="1">
      <c r="A24" s="251" t="s">
        <v>258</v>
      </c>
      <c r="B24" s="275"/>
      <c r="C24" s="252"/>
      <c r="D24" s="262">
        <f>SUM(D11:D23)</f>
        <v>0</v>
      </c>
      <c r="E24" s="262">
        <f>SUM(E11:E23)</f>
        <v>0</v>
      </c>
      <c r="F24" s="262">
        <f>SUM(F11:F23)</f>
        <v>0</v>
      </c>
      <c r="G24" s="262">
        <f>SUM(G11:G23)</f>
        <v>0</v>
      </c>
      <c r="H24" s="262">
        <f>SUM(H11:H23)</f>
        <v>0</v>
      </c>
    </row>
    <row r="25" spans="1:8" ht="18" thickTop="1" thickBot="1">
      <c r="A25" s="180" t="s">
        <v>409</v>
      </c>
      <c r="B25" s="194"/>
      <c r="C25" s="274" t="s">
        <v>410</v>
      </c>
      <c r="D25" s="357" t="s">
        <v>411</v>
      </c>
      <c r="E25" s="358"/>
      <c r="F25" s="358"/>
      <c r="G25" s="358"/>
      <c r="H25" s="359"/>
    </row>
    <row r="26" spans="1:8" ht="16.5">
      <c r="A26" s="120">
        <f t="shared" ref="A26:A38" si="2">A11</f>
        <v>0</v>
      </c>
      <c r="B26" s="92"/>
      <c r="C26" s="386">
        <v>0</v>
      </c>
      <c r="D26" s="117">
        <f>$C26*D11*(1+PRESSUPOSTOS!$D$26+C.C.P.!$D$9)*14*PRESSUPOSTOS!$D$11/12</f>
        <v>0</v>
      </c>
      <c r="E26" s="117">
        <f>$C26*E11*(1+PRESSUPOSTOS!$D$26+C.C.P.!$D$9)*(1+PRESSUPOSTOS!$E$26+C.C.P.!$E$9)*14*PRESSUPOSTOS!$E$11/12</f>
        <v>0</v>
      </c>
      <c r="F26" s="117">
        <f>$C26*F11*(1+PRESSUPOSTOS!$D$26+C.C.P.!$D$9)*(1+PRESSUPOSTOS!$E$26+C.C.P.!$E$9)*(1+PRESSUPOSTOS!$F$26+C.C.P.!$F$9)*14*PRESSUPOSTOS!$F$11/12</f>
        <v>0</v>
      </c>
      <c r="G26" s="117">
        <f>$C26*G11*(1+PRESSUPOSTOS!$D$26+C.C.P.!$D$9)*(1+PRESSUPOSTOS!$E$26+C.C.P.!$E$9)*(1+PRESSUPOSTOS!$F$26+C.C.P.!$F$9)*(1+PRESSUPOSTOS!$G$26+C.C.P.!$G$9)*14*PRESSUPOSTOS!$G$11/12</f>
        <v>0</v>
      </c>
      <c r="H26" s="117">
        <f>$C26*H11*(1+PRESSUPOSTOS!$D$26+C.C.P.!$D$9)*(1+PRESSUPOSTOS!$E$26+C.C.P.!$E$9)*(1+PRESSUPOSTOS!$F$26+C.C.P.!$F$9)*(1+PRESSUPOSTOS!$G$26+C.C.P.!$G$9)*(1+PRESSUPOSTOS!$H$26+C.C.P.!$H$9)*14*PRESSUPOSTOS!$H$11/12</f>
        <v>0</v>
      </c>
    </row>
    <row r="27" spans="1:8" ht="16.5">
      <c r="A27" s="121">
        <f t="shared" si="2"/>
        <v>0</v>
      </c>
      <c r="B27" s="92"/>
      <c r="C27" s="386">
        <v>0</v>
      </c>
      <c r="D27" s="117">
        <f>$C27*D12*(1+PRESSUPOSTOS!$D$26+C.C.P.!$D$9)*14*PRESSUPOSTOS!$D$11/12</f>
        <v>0</v>
      </c>
      <c r="E27" s="117">
        <f>$C27*E12*(1+PRESSUPOSTOS!$D$26+C.C.P.!$D$9)*(1+PRESSUPOSTOS!$E$26+C.C.P.!$E$9)*14*PRESSUPOSTOS!$E$11/12</f>
        <v>0</v>
      </c>
      <c r="F27" s="117">
        <f>$C27*F12*(1+PRESSUPOSTOS!$D$26+C.C.P.!$D$9)*(1+PRESSUPOSTOS!$E$26+C.C.P.!$E$9)*(1+PRESSUPOSTOS!$F$26+C.C.P.!$F$9)*14*PRESSUPOSTOS!$F$11/12</f>
        <v>0</v>
      </c>
      <c r="G27" s="117">
        <f>$C27*G12*(1+PRESSUPOSTOS!$D$26+C.C.P.!$D$9)*(1+PRESSUPOSTOS!$E$26+C.C.P.!$E$9)*(1+PRESSUPOSTOS!$F$26+C.C.P.!$F$9)*(1+PRESSUPOSTOS!$G$26+C.C.P.!$G$9)*14*PRESSUPOSTOS!$G$11/12</f>
        <v>0</v>
      </c>
      <c r="H27" s="117">
        <f>$C27*H12*(1+PRESSUPOSTOS!$D$26+C.C.P.!$D$9)*(1+PRESSUPOSTOS!$E$26+C.C.P.!$E$9)*(1+PRESSUPOSTOS!$F$26+C.C.P.!$F$9)*(1+PRESSUPOSTOS!$G$26+C.C.P.!$G$9)*(1+PRESSUPOSTOS!$H$26+C.C.P.!$H$9)*14*PRESSUPOSTOS!$H$11/12</f>
        <v>0</v>
      </c>
    </row>
    <row r="28" spans="1:8" ht="16.5">
      <c r="A28" s="121">
        <f t="shared" si="2"/>
        <v>0</v>
      </c>
      <c r="B28" s="92"/>
      <c r="C28" s="386">
        <v>0</v>
      </c>
      <c r="D28" s="117">
        <f>$C28*D13*(1+PRESSUPOSTOS!$D$26+C.C.P.!$D$9)*14*PRESSUPOSTOS!$D$11/12</f>
        <v>0</v>
      </c>
      <c r="E28" s="117">
        <f>$C28*E13*(1+PRESSUPOSTOS!$D$26+C.C.P.!$D$9)*(1+PRESSUPOSTOS!$E$26+C.C.P.!$E$9)*14*PRESSUPOSTOS!$E$11/12</f>
        <v>0</v>
      </c>
      <c r="F28" s="117">
        <f>$C28*F13*(1+PRESSUPOSTOS!$D$26+C.C.P.!$D$9)*(1+PRESSUPOSTOS!$E$26+C.C.P.!$E$9)*(1+PRESSUPOSTOS!$F$26+C.C.P.!$F$9)*14*PRESSUPOSTOS!$F$11/12</f>
        <v>0</v>
      </c>
      <c r="G28" s="117">
        <f>$C28*G13*(1+PRESSUPOSTOS!$D$26+C.C.P.!$D$9)*(1+PRESSUPOSTOS!$E$26+C.C.P.!$E$9)*(1+PRESSUPOSTOS!$F$26+C.C.P.!$F$9)*(1+PRESSUPOSTOS!$G$26+C.C.P.!$G$9)*14*PRESSUPOSTOS!$G$11/12</f>
        <v>0</v>
      </c>
      <c r="H28" s="117">
        <f>$C28*H13*(1+PRESSUPOSTOS!$D$26+C.C.P.!$D$9)*(1+PRESSUPOSTOS!$E$26+C.C.P.!$E$9)*(1+PRESSUPOSTOS!$F$26+C.C.P.!$F$9)*(1+PRESSUPOSTOS!$G$26+C.C.P.!$G$9)*(1+PRESSUPOSTOS!$H$26+C.C.P.!$H$9)*14*PRESSUPOSTOS!$H$11/12</f>
        <v>0</v>
      </c>
    </row>
    <row r="29" spans="1:8" ht="16.5">
      <c r="A29" s="121">
        <f t="shared" si="2"/>
        <v>0</v>
      </c>
      <c r="B29" s="92"/>
      <c r="C29" s="386">
        <v>0</v>
      </c>
      <c r="D29" s="117">
        <f>$C29*D14*(1+PRESSUPOSTOS!$D$26+C.C.P.!$D$9)*14*PRESSUPOSTOS!$D$11/12</f>
        <v>0</v>
      </c>
      <c r="E29" s="117">
        <f>$C29*E14*(1+PRESSUPOSTOS!$D$26+C.C.P.!$D$9)*(1+PRESSUPOSTOS!$E$26+C.C.P.!$E$9)*14*PRESSUPOSTOS!$E$11/12</f>
        <v>0</v>
      </c>
      <c r="F29" s="117">
        <f>$C29*F14*(1+PRESSUPOSTOS!$D$26+C.C.P.!$D$9)*(1+PRESSUPOSTOS!$E$26+C.C.P.!$E$9)*(1+PRESSUPOSTOS!$F$26+C.C.P.!$F$9)*14*PRESSUPOSTOS!$F$11/12</f>
        <v>0</v>
      </c>
      <c r="G29" s="117">
        <f>$C29*G14*(1+PRESSUPOSTOS!$D$26+C.C.P.!$D$9)*(1+PRESSUPOSTOS!$E$26+C.C.P.!$E$9)*(1+PRESSUPOSTOS!$F$26+C.C.P.!$F$9)*(1+PRESSUPOSTOS!$G$26+C.C.P.!$G$9)*14*PRESSUPOSTOS!$G$11/12</f>
        <v>0</v>
      </c>
      <c r="H29" s="117">
        <f>$C29*H14*(1+PRESSUPOSTOS!$D$26+C.C.P.!$D$9)*(1+PRESSUPOSTOS!$E$26+C.C.P.!$E$9)*(1+PRESSUPOSTOS!$F$26+C.C.P.!$F$9)*(1+PRESSUPOSTOS!$G$26+C.C.P.!$G$9)*(1+PRESSUPOSTOS!$H$26+C.C.P.!$H$9)*14*PRESSUPOSTOS!$H$11/12</f>
        <v>0</v>
      </c>
    </row>
    <row r="30" spans="1:8" ht="16.5">
      <c r="A30" s="121">
        <f t="shared" si="2"/>
        <v>0</v>
      </c>
      <c r="B30" s="92"/>
      <c r="C30" s="386">
        <v>0</v>
      </c>
      <c r="D30" s="117">
        <f>$C30*D15*(1+PRESSUPOSTOS!$D$26+C.C.P.!$D$9)*14*PRESSUPOSTOS!$D$11/12</f>
        <v>0</v>
      </c>
      <c r="E30" s="117">
        <f>$C30*E15*(1+PRESSUPOSTOS!$D$26+C.C.P.!$D$9)*(1+PRESSUPOSTOS!$E$26+C.C.P.!$E$9)*14*PRESSUPOSTOS!$E$11/12</f>
        <v>0</v>
      </c>
      <c r="F30" s="117">
        <f>$C30*F15*(1+PRESSUPOSTOS!$D$26+C.C.P.!$D$9)*(1+PRESSUPOSTOS!$E$26+C.C.P.!$E$9)*(1+PRESSUPOSTOS!$F$26+C.C.P.!$F$9)*14*PRESSUPOSTOS!$F$11/12</f>
        <v>0</v>
      </c>
      <c r="G30" s="117">
        <f>$C30*G15*(1+PRESSUPOSTOS!$D$26+C.C.P.!$D$9)*(1+PRESSUPOSTOS!$E$26+C.C.P.!$E$9)*(1+PRESSUPOSTOS!$F$26+C.C.P.!$F$9)*(1+PRESSUPOSTOS!$G$26+C.C.P.!$G$9)*14*PRESSUPOSTOS!$G$11/12</f>
        <v>0</v>
      </c>
      <c r="H30" s="117">
        <f>$C30*H15*(1+PRESSUPOSTOS!$D$26+C.C.P.!$D$9)*(1+PRESSUPOSTOS!$E$26+C.C.P.!$E$9)*(1+PRESSUPOSTOS!$F$26+C.C.P.!$F$9)*(1+PRESSUPOSTOS!$G$26+C.C.P.!$G$9)*(1+PRESSUPOSTOS!$H$26+C.C.P.!$H$9)*14*PRESSUPOSTOS!$H$11/12</f>
        <v>0</v>
      </c>
    </row>
    <row r="31" spans="1:8" ht="16.5">
      <c r="A31" s="121">
        <f t="shared" si="2"/>
        <v>0</v>
      </c>
      <c r="B31" s="92"/>
      <c r="C31" s="386">
        <v>0</v>
      </c>
      <c r="D31" s="117">
        <f>$C31*D16*(1+PRESSUPOSTOS!$D$26+C.C.P.!$D$9)*14*PRESSUPOSTOS!$D$11/12</f>
        <v>0</v>
      </c>
      <c r="E31" s="117">
        <f>$C31*E16*(1+PRESSUPOSTOS!$D$26+C.C.P.!$D$9)*(1+PRESSUPOSTOS!$E$26+C.C.P.!$E$9)*14*PRESSUPOSTOS!$E$11/12</f>
        <v>0</v>
      </c>
      <c r="F31" s="117">
        <f>$C31*F16*(1+PRESSUPOSTOS!$D$26+C.C.P.!$D$9)*(1+PRESSUPOSTOS!$E$26+C.C.P.!$E$9)*(1+PRESSUPOSTOS!$F$26+C.C.P.!$F$9)*14*PRESSUPOSTOS!$F$11/12</f>
        <v>0</v>
      </c>
      <c r="G31" s="117">
        <f>$C31*G16*(1+PRESSUPOSTOS!$D$26+C.C.P.!$D$9)*(1+PRESSUPOSTOS!$E$26+C.C.P.!$E$9)*(1+PRESSUPOSTOS!$F$26+C.C.P.!$F$9)*(1+PRESSUPOSTOS!$G$26+C.C.P.!$G$9)*14*PRESSUPOSTOS!$G$11/12</f>
        <v>0</v>
      </c>
      <c r="H31" s="117">
        <f>$C31*H16*(1+PRESSUPOSTOS!$D$26+C.C.P.!$D$9)*(1+PRESSUPOSTOS!$E$26+C.C.P.!$E$9)*(1+PRESSUPOSTOS!$F$26+C.C.P.!$F$9)*(1+PRESSUPOSTOS!$G$26+C.C.P.!$G$9)*(1+PRESSUPOSTOS!$H$26+C.C.P.!$H$9)*14*PRESSUPOSTOS!$H$11/12</f>
        <v>0</v>
      </c>
    </row>
    <row r="32" spans="1:8" ht="16.5">
      <c r="A32" s="121">
        <f t="shared" si="2"/>
        <v>0</v>
      </c>
      <c r="B32" s="92"/>
      <c r="C32" s="386">
        <v>0</v>
      </c>
      <c r="D32" s="117">
        <f>$C32*D17*(1+PRESSUPOSTOS!$D$26+C.C.P.!$D$9)*14*PRESSUPOSTOS!$D$11/12</f>
        <v>0</v>
      </c>
      <c r="E32" s="117">
        <f>$C32*E17*(1+PRESSUPOSTOS!$D$26+C.C.P.!$D$9)*(1+PRESSUPOSTOS!$E$26+C.C.P.!$E$9)*14*PRESSUPOSTOS!$E$11/12</f>
        <v>0</v>
      </c>
      <c r="F32" s="117">
        <f>$C32*F17*(1+PRESSUPOSTOS!$D$26+C.C.P.!$D$9)*(1+PRESSUPOSTOS!$E$26+C.C.P.!$E$9)*(1+PRESSUPOSTOS!$F$26+C.C.P.!$F$9)*14*PRESSUPOSTOS!$F$11/12</f>
        <v>0</v>
      </c>
      <c r="G32" s="117">
        <f>$C32*G17*(1+PRESSUPOSTOS!$D$26+C.C.P.!$D$9)*(1+PRESSUPOSTOS!$E$26+C.C.P.!$E$9)*(1+PRESSUPOSTOS!$F$26+C.C.P.!$F$9)*(1+PRESSUPOSTOS!$G$26+C.C.P.!$G$9)*14*PRESSUPOSTOS!$G$11/12</f>
        <v>0</v>
      </c>
      <c r="H32" s="117">
        <f>$C32*H17*(1+PRESSUPOSTOS!$D$26+C.C.P.!$D$9)*(1+PRESSUPOSTOS!$E$26+C.C.P.!$E$9)*(1+PRESSUPOSTOS!$F$26+C.C.P.!$F$9)*(1+PRESSUPOSTOS!$G$26+C.C.P.!$G$9)*(1+PRESSUPOSTOS!$H$26+C.C.P.!$H$9)*14*PRESSUPOSTOS!$H$11/12</f>
        <v>0</v>
      </c>
    </row>
    <row r="33" spans="1:8" ht="16.5">
      <c r="A33" s="121">
        <f t="shared" si="2"/>
        <v>0</v>
      </c>
      <c r="B33" s="92"/>
      <c r="C33" s="386">
        <v>0</v>
      </c>
      <c r="D33" s="117">
        <f>$C33*D18*(1+PRESSUPOSTOS!$D$26+C.C.P.!$D$9)*14*PRESSUPOSTOS!$D$11/12</f>
        <v>0</v>
      </c>
      <c r="E33" s="117">
        <f>$C33*E18*(1+PRESSUPOSTOS!$D$26+C.C.P.!$D$9)*(1+PRESSUPOSTOS!$E$26+C.C.P.!$E$9)*14*PRESSUPOSTOS!$E$11/12</f>
        <v>0</v>
      </c>
      <c r="F33" s="117">
        <f>$C33*F18*(1+PRESSUPOSTOS!$D$26+C.C.P.!$D$9)*(1+PRESSUPOSTOS!$E$26+C.C.P.!$E$9)*(1+PRESSUPOSTOS!$F$26+C.C.P.!$F$9)*14*PRESSUPOSTOS!$F$11/12</f>
        <v>0</v>
      </c>
      <c r="G33" s="117">
        <f>$C33*G18*(1+PRESSUPOSTOS!$D$26+C.C.P.!$D$9)*(1+PRESSUPOSTOS!$E$26+C.C.P.!$E$9)*(1+PRESSUPOSTOS!$F$26+C.C.P.!$F$9)*(1+PRESSUPOSTOS!$G$26+C.C.P.!$G$9)*14*PRESSUPOSTOS!$G$11/12</f>
        <v>0</v>
      </c>
      <c r="H33" s="117">
        <f>$C33*H18*(1+PRESSUPOSTOS!$D$26+C.C.P.!$D$9)*(1+PRESSUPOSTOS!$E$26+C.C.P.!$E$9)*(1+PRESSUPOSTOS!$F$26+C.C.P.!$F$9)*(1+PRESSUPOSTOS!$G$26+C.C.P.!$G$9)*(1+PRESSUPOSTOS!$H$26+C.C.P.!$H$9)*14*PRESSUPOSTOS!$H$11/12</f>
        <v>0</v>
      </c>
    </row>
    <row r="34" spans="1:8" ht="16.5">
      <c r="A34" s="121">
        <f t="shared" si="2"/>
        <v>0</v>
      </c>
      <c r="B34" s="92"/>
      <c r="C34" s="386">
        <v>0</v>
      </c>
      <c r="D34" s="117">
        <f>$C34*D19*(1+PRESSUPOSTOS!$D$26+C.C.P.!$D$9)*14*PRESSUPOSTOS!$D$11/12</f>
        <v>0</v>
      </c>
      <c r="E34" s="117">
        <f>$C34*E19*(1+PRESSUPOSTOS!$D$26+C.C.P.!$D$9)*(1+PRESSUPOSTOS!$E$26+C.C.P.!$E$9)*14*PRESSUPOSTOS!$E$11/12</f>
        <v>0</v>
      </c>
      <c r="F34" s="117">
        <f>$C34*F19*(1+PRESSUPOSTOS!$D$26+C.C.P.!$D$9)*(1+PRESSUPOSTOS!$E$26+C.C.P.!$E$9)*(1+PRESSUPOSTOS!$F$26+C.C.P.!$F$9)*14*PRESSUPOSTOS!$F$11/12</f>
        <v>0</v>
      </c>
      <c r="G34" s="117">
        <f>$C34*G19*(1+PRESSUPOSTOS!$D$26+C.C.P.!$D$9)*(1+PRESSUPOSTOS!$E$26+C.C.P.!$E$9)*(1+PRESSUPOSTOS!$F$26+C.C.P.!$F$9)*(1+PRESSUPOSTOS!$G$26+C.C.P.!$G$9)*14*PRESSUPOSTOS!$G$11/12</f>
        <v>0</v>
      </c>
      <c r="H34" s="117">
        <f>$C34*H19*(1+PRESSUPOSTOS!$D$26+C.C.P.!$D$9)*(1+PRESSUPOSTOS!$E$26+C.C.P.!$E$9)*(1+PRESSUPOSTOS!$F$26+C.C.P.!$F$9)*(1+PRESSUPOSTOS!$G$26+C.C.P.!$G$9)*(1+PRESSUPOSTOS!$H$26+C.C.P.!$H$9)*14*PRESSUPOSTOS!$H$11/12</f>
        <v>0</v>
      </c>
    </row>
    <row r="35" spans="1:8" ht="16.5">
      <c r="A35" s="121">
        <f t="shared" si="2"/>
        <v>0</v>
      </c>
      <c r="B35" s="92"/>
      <c r="C35" s="386">
        <v>0</v>
      </c>
      <c r="D35" s="117">
        <f>$C35*D20*(1+PRESSUPOSTOS!$D$26+C.C.P.!$D$9)*14*PRESSUPOSTOS!$D$11/12</f>
        <v>0</v>
      </c>
      <c r="E35" s="117">
        <f>$C35*E20*(1+PRESSUPOSTOS!$D$26+C.C.P.!$D$9)*(1+PRESSUPOSTOS!$E$26+C.C.P.!$E$9)*14*PRESSUPOSTOS!$E$11/12</f>
        <v>0</v>
      </c>
      <c r="F35" s="117">
        <f>$C35*F20*(1+PRESSUPOSTOS!$D$26+C.C.P.!$D$9)*(1+PRESSUPOSTOS!$E$26+C.C.P.!$E$9)*(1+PRESSUPOSTOS!$F$26+C.C.P.!$F$9)*14*PRESSUPOSTOS!$F$11/12</f>
        <v>0</v>
      </c>
      <c r="G35" s="117">
        <f>$C35*G20*(1+PRESSUPOSTOS!$D$26+C.C.P.!$D$9)*(1+PRESSUPOSTOS!$E$26+C.C.P.!$E$9)*(1+PRESSUPOSTOS!$F$26+C.C.P.!$F$9)*(1+PRESSUPOSTOS!$G$26+C.C.P.!$G$9)*14*PRESSUPOSTOS!$G$11/12</f>
        <v>0</v>
      </c>
      <c r="H35" s="117">
        <f>$C35*H20*(1+PRESSUPOSTOS!$D$26+C.C.P.!$D$9)*(1+PRESSUPOSTOS!$E$26+C.C.P.!$E$9)*(1+PRESSUPOSTOS!$F$26+C.C.P.!$F$9)*(1+PRESSUPOSTOS!$G$26+C.C.P.!$G$9)*(1+PRESSUPOSTOS!$H$26+C.C.P.!$H$9)*14*PRESSUPOSTOS!$H$11/12</f>
        <v>0</v>
      </c>
    </row>
    <row r="36" spans="1:8" ht="16.5">
      <c r="A36" s="121">
        <f t="shared" si="2"/>
        <v>0</v>
      </c>
      <c r="B36" s="92"/>
      <c r="C36" s="386">
        <v>0</v>
      </c>
      <c r="D36" s="117">
        <f>$C36*D21*(1+PRESSUPOSTOS!$D$26+C.C.P.!$D$9)*14*PRESSUPOSTOS!$D$11/12</f>
        <v>0</v>
      </c>
      <c r="E36" s="117">
        <f>$C36*E21*(1+PRESSUPOSTOS!$D$26+C.C.P.!$D$9)*(1+PRESSUPOSTOS!$E$26+C.C.P.!$E$9)*14*PRESSUPOSTOS!$E$11/12</f>
        <v>0</v>
      </c>
      <c r="F36" s="117">
        <f>$C36*F21*(1+PRESSUPOSTOS!$D$26+C.C.P.!$D$9)*(1+PRESSUPOSTOS!$E$26+C.C.P.!$E$9)*(1+PRESSUPOSTOS!$F$26+C.C.P.!$F$9)*14*PRESSUPOSTOS!$F$11/12</f>
        <v>0</v>
      </c>
      <c r="G36" s="117">
        <f>$C36*G21*(1+PRESSUPOSTOS!$D$26+C.C.P.!$D$9)*(1+PRESSUPOSTOS!$E$26+C.C.P.!$E$9)*(1+PRESSUPOSTOS!$F$26+C.C.P.!$F$9)*(1+PRESSUPOSTOS!$G$26+C.C.P.!$G$9)*14*PRESSUPOSTOS!$G$11/12</f>
        <v>0</v>
      </c>
      <c r="H36" s="117">
        <f>$C36*H21*(1+PRESSUPOSTOS!$D$26+C.C.P.!$D$9)*(1+PRESSUPOSTOS!$E$26+C.C.P.!$E$9)*(1+PRESSUPOSTOS!$F$26+C.C.P.!$F$9)*(1+PRESSUPOSTOS!$G$26+C.C.P.!$G$9)*(1+PRESSUPOSTOS!$H$26+C.C.P.!$H$9)*14*PRESSUPOSTOS!$H$11/12</f>
        <v>0</v>
      </c>
    </row>
    <row r="37" spans="1:8" ht="16.5">
      <c r="A37" s="121">
        <f t="shared" si="2"/>
        <v>0</v>
      </c>
      <c r="B37" s="92"/>
      <c r="C37" s="386">
        <v>0</v>
      </c>
      <c r="D37" s="117">
        <f>$C37*D22*(1+PRESSUPOSTOS!$D$26+C.C.P.!$D$9)*14*PRESSUPOSTOS!$D$11/12</f>
        <v>0</v>
      </c>
      <c r="E37" s="117">
        <f>$C37*E22*(1+PRESSUPOSTOS!$D$26+C.C.P.!$D$9)*(1+PRESSUPOSTOS!$E$26+C.C.P.!$E$9)*14*PRESSUPOSTOS!$E$11/12</f>
        <v>0</v>
      </c>
      <c r="F37" s="117">
        <f>$C37*F22*(1+PRESSUPOSTOS!$D$26+C.C.P.!$D$9)*(1+PRESSUPOSTOS!$E$26+C.C.P.!$E$9)*(1+PRESSUPOSTOS!$F$26+C.C.P.!$F$9)*14*PRESSUPOSTOS!$F$11/12</f>
        <v>0</v>
      </c>
      <c r="G37" s="117">
        <f>$C37*G22*(1+PRESSUPOSTOS!$D$26+C.C.P.!$D$9)*(1+PRESSUPOSTOS!$E$26+C.C.P.!$E$9)*(1+PRESSUPOSTOS!$F$26+C.C.P.!$F$9)*(1+PRESSUPOSTOS!$G$26+C.C.P.!$G$9)*14*PRESSUPOSTOS!$G$11/12</f>
        <v>0</v>
      </c>
      <c r="H37" s="117">
        <f>$C37*H22*(1+PRESSUPOSTOS!$D$26+C.C.P.!$D$9)*(1+PRESSUPOSTOS!$E$26+C.C.P.!$E$9)*(1+PRESSUPOSTOS!$F$26+C.C.P.!$F$9)*(1+PRESSUPOSTOS!$G$26+C.C.P.!$G$9)*(1+PRESSUPOSTOS!$H$26+C.C.P.!$H$9)*14*PRESSUPOSTOS!$H$11/12</f>
        <v>0</v>
      </c>
    </row>
    <row r="38" spans="1:8" ht="16.5">
      <c r="A38" s="121">
        <f t="shared" si="2"/>
        <v>0</v>
      </c>
      <c r="B38" s="92"/>
      <c r="C38" s="386">
        <v>0</v>
      </c>
      <c r="D38" s="117">
        <f>$C38*D23*(1+PRESSUPOSTOS!$D$26+C.C.P.!$D$9)*14*PRESSUPOSTOS!$D$11/12</f>
        <v>0</v>
      </c>
      <c r="E38" s="117">
        <f>$C38*E23*(1+PRESSUPOSTOS!$D$26+C.C.P.!$D$9)*(1+PRESSUPOSTOS!$E$26+C.C.P.!$E$9)*14*PRESSUPOSTOS!$E$11/12</f>
        <v>0</v>
      </c>
      <c r="F38" s="117">
        <f>$C38*F23*(1+PRESSUPOSTOS!$D$26+C.C.P.!$D$9)*(1+PRESSUPOSTOS!$E$26+C.C.P.!$E$9)*(1+PRESSUPOSTOS!$F$26+C.C.P.!$F$9)*14*PRESSUPOSTOS!$F$11/12</f>
        <v>0</v>
      </c>
      <c r="G38" s="117">
        <f>$C38*G23*(1+PRESSUPOSTOS!$D$26+C.C.P.!$D$9)*(1+PRESSUPOSTOS!$E$26+C.C.P.!$E$9)*(1+PRESSUPOSTOS!$F$26+C.C.P.!$F$9)*(1+PRESSUPOSTOS!$G$26+C.C.P.!$G$9)*14*PRESSUPOSTOS!$G$11/12</f>
        <v>0</v>
      </c>
      <c r="H38" s="117">
        <f>$C38*H23*(1+PRESSUPOSTOS!$D$26+C.C.P.!$D$9)*(1+PRESSUPOSTOS!$E$26+C.C.P.!$E$9)*(1+PRESSUPOSTOS!$F$26+C.C.P.!$F$9)*(1+PRESSUPOSTOS!$G$26+C.C.P.!$G$9)*(1+PRESSUPOSTOS!$H$26+C.C.P.!$H$9)*14*PRESSUPOSTOS!$H$11/12</f>
        <v>0</v>
      </c>
    </row>
    <row r="39" spans="1:8" ht="17.25" thickBot="1">
      <c r="A39" s="259" t="s">
        <v>412</v>
      </c>
      <c r="B39" s="237"/>
      <c r="C39" s="282"/>
      <c r="D39" s="283">
        <f>SUM(D26:D38)*(1+C.C.P.!D6+C.C.P.!D7)</f>
        <v>0</v>
      </c>
      <c r="E39" s="283">
        <f>SUM(E26:E38)*(1+C.C.P.!E6+C.C.P.!E7)</f>
        <v>0</v>
      </c>
      <c r="F39" s="283">
        <f>SUM(F26:F38)*(1+C.C.P.!F6+C.C.P.!F7)</f>
        <v>0</v>
      </c>
      <c r="G39" s="283">
        <f>SUM(G26:G38)*(1+C.C.P.!G6+C.C.P.!G7)</f>
        <v>0</v>
      </c>
      <c r="H39" s="283">
        <f>SUM(H26:H38)*(1+C.C.P.!H6+C.C.P.!H7)</f>
        <v>0</v>
      </c>
    </row>
    <row r="40" spans="1:8" ht="17.25" thickTop="1">
      <c r="A40" s="106"/>
      <c r="B40" s="280"/>
      <c r="C40" s="204"/>
      <c r="D40" s="204"/>
      <c r="E40" s="204"/>
      <c r="F40" s="204"/>
      <c r="G40" s="204"/>
      <c r="H40" s="204"/>
    </row>
    <row r="41" spans="1:8" ht="17.25" thickBot="1">
      <c r="A41" s="278" t="s">
        <v>413</v>
      </c>
      <c r="B41" s="279"/>
      <c r="C41" s="221"/>
      <c r="D41" s="221">
        <f>D39*C.C.P.!D8</f>
        <v>0</v>
      </c>
      <c r="E41" s="221">
        <f>E39*C.C.P.!E8</f>
        <v>0</v>
      </c>
      <c r="F41" s="221">
        <f>F39*C.C.P.!F8</f>
        <v>0</v>
      </c>
      <c r="G41" s="221">
        <f>G39*C.C.P.!G8</f>
        <v>0</v>
      </c>
      <c r="H41" s="221">
        <f>H39*C.C.P.!H8</f>
        <v>0</v>
      </c>
    </row>
    <row r="42" spans="1:8" ht="18" thickTop="1" thickBot="1">
      <c r="A42" s="187" t="s">
        <v>258</v>
      </c>
      <c r="B42" s="281"/>
      <c r="C42" s="127"/>
      <c r="D42" s="154">
        <f>D39+D41</f>
        <v>0</v>
      </c>
      <c r="E42" s="154">
        <f>E39+E41</f>
        <v>0</v>
      </c>
      <c r="F42" s="154">
        <f>F39+F41</f>
        <v>0</v>
      </c>
      <c r="G42" s="154">
        <f>G39+G41</f>
        <v>0</v>
      </c>
      <c r="H42" s="154">
        <f>H39+H41</f>
        <v>0</v>
      </c>
    </row>
  </sheetData>
  <phoneticPr fontId="12" type="noConversion"/>
  <printOptions horizontalCentered="1"/>
  <pageMargins left="0.39370078740157483" right="0.39370078740157483" top="0.98425196850393704" bottom="0.98425196850393704" header="0.51181102362204722" footer="0.51181102362204722"/>
  <pageSetup paperSize="9" scale="96" orientation="portrait" horizontalDpi="300" verticalDpi="300" r:id="rId1"/>
  <headerFooter alignWithMargins="0">
    <oddFooter>&amp;RPágina 21</oddFooter>
  </headerFooter>
  <legacyDrawing r:id="rId2"/>
</worksheet>
</file>

<file path=xl/worksheets/sheet23.xml><?xml version="1.0" encoding="utf-8"?>
<worksheet xmlns="http://schemas.openxmlformats.org/spreadsheetml/2006/main" xmlns:r="http://schemas.openxmlformats.org/officeDocument/2006/relationships">
  <sheetPr>
    <pageSetUpPr fitToPage="1"/>
  </sheetPr>
  <dimension ref="A1"/>
  <sheetViews>
    <sheetView showGridLines="0" workbookViewId="0">
      <selection activeCell="D54" sqref="D54"/>
    </sheetView>
  </sheetViews>
  <sheetFormatPr defaultColWidth="11.5546875" defaultRowHeight="15"/>
  <sheetData/>
  <phoneticPr fontId="12" type="noConversion"/>
  <pageMargins left="0.75" right="0.75" top="1" bottom="1" header="0.49212598499999999" footer="0.49212598499999999"/>
  <pageSetup paperSize="9" scale="89" orientation="portrait" horizontalDpi="300" verticalDpi="300" r:id="rId1"/>
  <headerFooter alignWithMargins="0">
    <oddFooter>&amp;RPágina 22</oddFooter>
  </headerFooter>
  <drawing r:id="rId2"/>
</worksheet>
</file>

<file path=xl/worksheets/sheet24.xml><?xml version="1.0" encoding="utf-8"?>
<worksheet xmlns="http://schemas.openxmlformats.org/spreadsheetml/2006/main" xmlns:r="http://schemas.openxmlformats.org/officeDocument/2006/relationships">
  <sheetPr>
    <pageSetUpPr fitToPage="1"/>
  </sheetPr>
  <dimension ref="A1:F57"/>
  <sheetViews>
    <sheetView showGridLines="0" zoomScale="75" workbookViewId="0">
      <selection activeCell="B8" sqref="B8"/>
    </sheetView>
  </sheetViews>
  <sheetFormatPr defaultRowHeight="15"/>
  <cols>
    <col min="1" max="1" width="10.21875" customWidth="1"/>
    <col min="2" max="2" width="46.88671875" customWidth="1"/>
    <col min="3" max="3" width="12.44140625" customWidth="1"/>
  </cols>
  <sheetData>
    <row r="1" spans="1:6" ht="19.5" customHeight="1">
      <c r="A1" s="335" t="s">
        <v>414</v>
      </c>
    </row>
    <row r="2" spans="1:6" s="337" customFormat="1" ht="19.5" customHeight="1" thickBot="1">
      <c r="A2" s="335" t="s">
        <v>415</v>
      </c>
    </row>
    <row r="3" spans="1:6" ht="19.5" customHeight="1">
      <c r="A3" s="360" t="s">
        <v>416</v>
      </c>
      <c r="B3" s="361"/>
      <c r="C3" s="362"/>
    </row>
    <row r="4" spans="1:6" ht="19.5" customHeight="1" thickBot="1">
      <c r="A4" s="363"/>
      <c r="B4" s="364"/>
      <c r="C4" s="365"/>
    </row>
    <row r="5" spans="1:6" ht="19.5" customHeight="1" thickBot="1">
      <c r="A5" s="287" t="s">
        <v>417</v>
      </c>
      <c r="B5" s="287" t="s">
        <v>418</v>
      </c>
      <c r="C5" s="287" t="s">
        <v>419</v>
      </c>
      <c r="F5" s="284"/>
    </row>
    <row r="6" spans="1:6" ht="19.5" customHeight="1">
      <c r="A6" s="288">
        <v>1</v>
      </c>
      <c r="B6" s="285"/>
      <c r="C6" s="289"/>
    </row>
    <row r="7" spans="1:6" ht="19.5" customHeight="1">
      <c r="A7" s="290">
        <f>A6+1</f>
        <v>2</v>
      </c>
      <c r="B7" s="286"/>
      <c r="C7" s="291"/>
      <c r="D7" s="284"/>
      <c r="E7" s="284"/>
    </row>
    <row r="8" spans="1:6" ht="19.5" customHeight="1">
      <c r="A8" s="290">
        <f t="shared" ref="A8:A35" si="0">A7+1</f>
        <v>3</v>
      </c>
      <c r="B8" s="286"/>
      <c r="C8" s="291"/>
      <c r="D8" s="284"/>
      <c r="E8" s="284"/>
    </row>
    <row r="9" spans="1:6" ht="19.5" customHeight="1">
      <c r="A9" s="290">
        <f t="shared" si="0"/>
        <v>4</v>
      </c>
      <c r="B9" s="286"/>
      <c r="C9" s="291"/>
      <c r="D9" s="284"/>
      <c r="E9" s="284"/>
    </row>
    <row r="10" spans="1:6" ht="19.5" customHeight="1">
      <c r="A10" s="290">
        <f t="shared" si="0"/>
        <v>5</v>
      </c>
      <c r="B10" s="286"/>
      <c r="C10" s="291"/>
      <c r="D10" s="284"/>
      <c r="E10" s="284"/>
    </row>
    <row r="11" spans="1:6" ht="19.5" customHeight="1">
      <c r="A11" s="290">
        <f t="shared" si="0"/>
        <v>6</v>
      </c>
      <c r="B11" s="286"/>
      <c r="C11" s="291"/>
      <c r="D11" s="284"/>
      <c r="E11" s="284"/>
    </row>
    <row r="12" spans="1:6" ht="19.5" customHeight="1">
      <c r="A12" s="290">
        <f t="shared" si="0"/>
        <v>7</v>
      </c>
      <c r="B12" s="286"/>
      <c r="C12" s="291"/>
      <c r="D12" s="284"/>
      <c r="E12" s="284"/>
    </row>
    <row r="13" spans="1:6" ht="19.5" customHeight="1">
      <c r="A13" s="290">
        <f t="shared" si="0"/>
        <v>8</v>
      </c>
      <c r="B13" s="286"/>
      <c r="C13" s="291"/>
      <c r="D13" s="284"/>
      <c r="E13" s="284"/>
    </row>
    <row r="14" spans="1:6" ht="19.5" customHeight="1">
      <c r="A14" s="290">
        <f t="shared" si="0"/>
        <v>9</v>
      </c>
      <c r="B14" s="286"/>
      <c r="C14" s="291"/>
      <c r="D14" s="284"/>
      <c r="E14" s="284"/>
    </row>
    <row r="15" spans="1:6" ht="19.5" customHeight="1">
      <c r="A15" s="290">
        <f t="shared" si="0"/>
        <v>10</v>
      </c>
      <c r="B15" s="286"/>
      <c r="C15" s="291"/>
      <c r="D15" s="284"/>
      <c r="E15" s="284"/>
    </row>
    <row r="16" spans="1:6" ht="19.5" customHeight="1">
      <c r="A16" s="290">
        <f t="shared" si="0"/>
        <v>11</v>
      </c>
      <c r="B16" s="286"/>
      <c r="C16" s="291"/>
      <c r="D16" s="284"/>
      <c r="E16" s="284"/>
    </row>
    <row r="17" spans="1:5" ht="19.5" customHeight="1">
      <c r="A17" s="290">
        <f t="shared" si="0"/>
        <v>12</v>
      </c>
      <c r="B17" s="286"/>
      <c r="C17" s="291"/>
      <c r="D17" s="284"/>
      <c r="E17" s="284"/>
    </row>
    <row r="18" spans="1:5" ht="19.5" customHeight="1">
      <c r="A18" s="290">
        <f t="shared" si="0"/>
        <v>13</v>
      </c>
      <c r="B18" s="286"/>
      <c r="C18" s="291"/>
      <c r="D18" s="284"/>
      <c r="E18" s="284"/>
    </row>
    <row r="19" spans="1:5" ht="19.5" customHeight="1">
      <c r="A19" s="290">
        <f t="shared" si="0"/>
        <v>14</v>
      </c>
      <c r="B19" s="286"/>
      <c r="C19" s="291"/>
      <c r="D19" s="284"/>
      <c r="E19" s="284"/>
    </row>
    <row r="20" spans="1:5" ht="19.5" customHeight="1">
      <c r="A20" s="290">
        <f t="shared" si="0"/>
        <v>15</v>
      </c>
      <c r="B20" s="286"/>
      <c r="C20" s="291"/>
      <c r="D20" s="284"/>
      <c r="E20" s="284"/>
    </row>
    <row r="21" spans="1:5" ht="19.5" customHeight="1">
      <c r="A21" s="290">
        <f t="shared" si="0"/>
        <v>16</v>
      </c>
      <c r="B21" s="286"/>
      <c r="C21" s="291"/>
      <c r="D21" s="284"/>
      <c r="E21" s="284"/>
    </row>
    <row r="22" spans="1:5" ht="19.5" customHeight="1">
      <c r="A22" s="290">
        <f t="shared" si="0"/>
        <v>17</v>
      </c>
      <c r="B22" s="286"/>
      <c r="C22" s="291"/>
      <c r="D22" s="284"/>
      <c r="E22" s="284"/>
    </row>
    <row r="23" spans="1:5" ht="19.5" customHeight="1">
      <c r="A23" s="290">
        <f t="shared" si="0"/>
        <v>18</v>
      </c>
      <c r="B23" s="286"/>
      <c r="C23" s="291"/>
      <c r="D23" s="284"/>
      <c r="E23" s="284"/>
    </row>
    <row r="24" spans="1:5" ht="19.5" customHeight="1">
      <c r="A24" s="290">
        <f>A23+1</f>
        <v>19</v>
      </c>
      <c r="B24" s="286"/>
      <c r="C24" s="291"/>
      <c r="D24" s="284"/>
      <c r="E24" s="284"/>
    </row>
    <row r="25" spans="1:5" ht="19.5" customHeight="1">
      <c r="A25" s="290">
        <f t="shared" si="0"/>
        <v>20</v>
      </c>
      <c r="B25" s="286"/>
      <c r="C25" s="291"/>
      <c r="D25" s="284"/>
      <c r="E25" s="284"/>
    </row>
    <row r="26" spans="1:5" ht="19.5" customHeight="1">
      <c r="A26" s="290">
        <f t="shared" si="0"/>
        <v>21</v>
      </c>
      <c r="B26" s="286"/>
      <c r="C26" s="291"/>
      <c r="D26" s="284"/>
      <c r="E26" s="284"/>
    </row>
    <row r="27" spans="1:5" ht="19.5" customHeight="1">
      <c r="A27" s="290">
        <f t="shared" si="0"/>
        <v>22</v>
      </c>
      <c r="B27" s="286"/>
      <c r="C27" s="291"/>
      <c r="D27" s="284"/>
      <c r="E27" s="284"/>
    </row>
    <row r="28" spans="1:5" ht="19.5" customHeight="1">
      <c r="A28" s="290">
        <f t="shared" si="0"/>
        <v>23</v>
      </c>
      <c r="B28" s="286"/>
      <c r="C28" s="291"/>
      <c r="D28" s="284"/>
      <c r="E28" s="284"/>
    </row>
    <row r="29" spans="1:5" ht="19.5" customHeight="1">
      <c r="A29" s="290">
        <f t="shared" si="0"/>
        <v>24</v>
      </c>
      <c r="B29" s="286"/>
      <c r="C29" s="291"/>
      <c r="D29" s="284"/>
      <c r="E29" s="284"/>
    </row>
    <row r="30" spans="1:5" ht="19.5" customHeight="1">
      <c r="A30" s="290">
        <f t="shared" si="0"/>
        <v>25</v>
      </c>
      <c r="B30" s="286"/>
      <c r="C30" s="291"/>
      <c r="D30" s="284"/>
      <c r="E30" s="284"/>
    </row>
    <row r="31" spans="1:5" ht="19.5" customHeight="1">
      <c r="A31" s="290">
        <f t="shared" si="0"/>
        <v>26</v>
      </c>
      <c r="B31" s="286"/>
      <c r="C31" s="291"/>
      <c r="D31" s="284"/>
      <c r="E31" s="284"/>
    </row>
    <row r="32" spans="1:5" ht="19.5" customHeight="1">
      <c r="A32" s="290">
        <f>A31+1</f>
        <v>27</v>
      </c>
      <c r="B32" s="286"/>
      <c r="C32" s="291"/>
      <c r="D32" s="284"/>
      <c r="E32" s="284"/>
    </row>
    <row r="33" spans="1:5" ht="19.5" customHeight="1">
      <c r="A33" s="290">
        <f t="shared" si="0"/>
        <v>28</v>
      </c>
      <c r="B33" s="286"/>
      <c r="C33" s="291"/>
      <c r="D33" s="284"/>
      <c r="E33" s="284"/>
    </row>
    <row r="34" spans="1:5" ht="19.5" customHeight="1">
      <c r="A34" s="290">
        <f t="shared" si="0"/>
        <v>29</v>
      </c>
      <c r="B34" s="286"/>
      <c r="C34" s="291"/>
      <c r="D34" s="284"/>
      <c r="E34" s="284"/>
    </row>
    <row r="35" spans="1:5" ht="19.5" customHeight="1">
      <c r="A35" s="290">
        <f t="shared" si="0"/>
        <v>30</v>
      </c>
      <c r="B35" s="286"/>
      <c r="C35" s="291"/>
      <c r="D35" s="284"/>
      <c r="E35" s="284"/>
    </row>
    <row r="36" spans="1:5" ht="19.5" customHeight="1" thickBot="1">
      <c r="A36" s="366" t="s">
        <v>420</v>
      </c>
      <c r="B36" s="367"/>
      <c r="C36" s="292">
        <f>SUM(C6:C35)</f>
        <v>0</v>
      </c>
      <c r="D36" s="284"/>
      <c r="E36" s="284"/>
    </row>
    <row r="37" spans="1:5" ht="15.75">
      <c r="A37" s="284"/>
      <c r="B37" s="284"/>
      <c r="C37" s="284"/>
      <c r="D37" s="284"/>
      <c r="E37" s="284"/>
    </row>
    <row r="38" spans="1:5" ht="15.75">
      <c r="A38" s="284"/>
      <c r="B38" s="284"/>
      <c r="C38" s="284"/>
      <c r="D38" s="284"/>
      <c r="E38" s="284"/>
    </row>
    <row r="39" spans="1:5" ht="15.75">
      <c r="A39" s="284"/>
      <c r="B39" s="284"/>
      <c r="C39" s="284"/>
      <c r="D39" s="284"/>
      <c r="E39" s="284"/>
    </row>
    <row r="40" spans="1:5" ht="15.75">
      <c r="A40" s="284"/>
      <c r="B40" s="284"/>
      <c r="C40" s="284"/>
      <c r="D40" s="284"/>
      <c r="E40" s="284"/>
    </row>
    <row r="41" spans="1:5" ht="15.75">
      <c r="A41" s="284"/>
      <c r="B41" s="284"/>
      <c r="C41" s="284"/>
      <c r="D41" s="284"/>
      <c r="E41" s="284"/>
    </row>
    <row r="42" spans="1:5" ht="15.75">
      <c r="A42" s="284"/>
      <c r="B42" s="284"/>
      <c r="C42" s="284"/>
      <c r="D42" s="284"/>
      <c r="E42" s="284"/>
    </row>
    <row r="43" spans="1:5" ht="15.75">
      <c r="A43" s="284"/>
      <c r="B43" s="284"/>
      <c r="C43" s="284"/>
      <c r="D43" s="284"/>
      <c r="E43" s="284"/>
    </row>
    <row r="44" spans="1:5" ht="15.75">
      <c r="A44" s="284"/>
      <c r="B44" s="284"/>
      <c r="C44" s="284"/>
      <c r="D44" s="284"/>
      <c r="E44" s="284"/>
    </row>
    <row r="45" spans="1:5" ht="15.75">
      <c r="A45" s="284"/>
      <c r="B45" s="284"/>
      <c r="C45" s="284"/>
      <c r="D45" s="284"/>
      <c r="E45" s="284"/>
    </row>
    <row r="46" spans="1:5" ht="15.75">
      <c r="A46" s="284"/>
      <c r="B46" s="284"/>
      <c r="C46" s="284"/>
      <c r="D46" s="284"/>
      <c r="E46" s="284"/>
    </row>
    <row r="47" spans="1:5" ht="15.75">
      <c r="A47" s="284"/>
      <c r="B47" s="284"/>
      <c r="C47" s="284"/>
      <c r="D47" s="284"/>
      <c r="E47" s="284"/>
    </row>
    <row r="48" spans="1:5" ht="15.75">
      <c r="A48" s="284"/>
      <c r="B48" s="284"/>
      <c r="C48" s="284"/>
      <c r="D48" s="284"/>
      <c r="E48" s="284"/>
    </row>
    <row r="49" spans="1:5" ht="15.75">
      <c r="A49" s="284"/>
      <c r="B49" s="284"/>
      <c r="C49" s="284"/>
      <c r="D49" s="284"/>
      <c r="E49" s="284"/>
    </row>
    <row r="50" spans="1:5" ht="15.75">
      <c r="A50" s="284"/>
      <c r="B50" s="284"/>
      <c r="C50" s="284"/>
      <c r="D50" s="284"/>
      <c r="E50" s="284"/>
    </row>
    <row r="51" spans="1:5" ht="15.75">
      <c r="A51" s="284"/>
      <c r="B51" s="284"/>
      <c r="C51" s="284"/>
      <c r="D51" s="284"/>
      <c r="E51" s="284"/>
    </row>
    <row r="52" spans="1:5" ht="15.75">
      <c r="A52" s="284"/>
      <c r="B52" s="284"/>
      <c r="C52" s="284"/>
      <c r="D52" s="284"/>
      <c r="E52" s="284"/>
    </row>
    <row r="53" spans="1:5" ht="15.75">
      <c r="A53" s="284"/>
      <c r="B53" s="284"/>
      <c r="C53" s="284"/>
      <c r="D53" s="284"/>
      <c r="E53" s="284"/>
    </row>
    <row r="54" spans="1:5" ht="15.75">
      <c r="A54" s="284"/>
      <c r="B54" s="284"/>
      <c r="C54" s="284"/>
      <c r="D54" s="284"/>
      <c r="E54" s="284"/>
    </row>
    <row r="55" spans="1:5" ht="15.75">
      <c r="A55" s="284"/>
      <c r="B55" s="284"/>
      <c r="C55" s="284"/>
      <c r="D55" s="284"/>
      <c r="E55" s="284"/>
    </row>
    <row r="56" spans="1:5" ht="15.75">
      <c r="A56" s="284"/>
      <c r="B56" s="284"/>
      <c r="C56" s="284"/>
      <c r="D56" s="284"/>
      <c r="E56" s="284"/>
    </row>
    <row r="57" spans="1:5" ht="15.75">
      <c r="A57" s="284"/>
      <c r="B57" s="284"/>
      <c r="C57" s="284"/>
      <c r="D57" s="284"/>
      <c r="E57" s="284"/>
    </row>
  </sheetData>
  <phoneticPr fontId="12" type="noConversion"/>
  <printOptions horizontalCentered="1"/>
  <pageMargins left="0.74803149606299213" right="0.74803149606299213" top="0.19685039370078741" bottom="0.19685039370078741" header="0.51181102362204722" footer="0.51181102362204722"/>
  <pageSetup paperSize="9" orientation="portrait" horizontalDpi="300" verticalDpi="300" r:id="rId1"/>
  <headerFooter alignWithMargins="0">
    <oddFooter>&amp;RPágina 23</oddFooter>
  </headerFooter>
  <legacyDrawing r:id="rId2"/>
</worksheet>
</file>

<file path=xl/worksheets/sheet25.xml><?xml version="1.0" encoding="utf-8"?>
<worksheet xmlns="http://schemas.openxmlformats.org/spreadsheetml/2006/main" xmlns:r="http://schemas.openxmlformats.org/officeDocument/2006/relationships">
  <sheetPr>
    <pageSetUpPr fitToPage="1"/>
  </sheetPr>
  <dimension ref="A1"/>
  <sheetViews>
    <sheetView showGridLines="0" workbookViewId="0"/>
  </sheetViews>
  <sheetFormatPr defaultColWidth="11.5546875" defaultRowHeight="15"/>
  <sheetData/>
  <phoneticPr fontId="12" type="noConversion"/>
  <pageMargins left="0.75" right="0.75" top="1" bottom="1" header="0.49212598499999999" footer="0.49212598499999999"/>
  <pageSetup paperSize="9" scale="89" orientation="portrait" horizontalDpi="300" verticalDpi="300" r:id="rId1"/>
  <headerFooter alignWithMargins="0">
    <oddFooter>&amp;RPágina 24</oddFooter>
  </headerFooter>
  <drawing r:id="rId2"/>
</worksheet>
</file>

<file path=xl/worksheets/sheet26.xml><?xml version="1.0" encoding="utf-8"?>
<worksheet xmlns="http://schemas.openxmlformats.org/spreadsheetml/2006/main" xmlns:r="http://schemas.openxmlformats.org/officeDocument/2006/relationships">
  <sheetPr>
    <pageSetUpPr fitToPage="1"/>
  </sheetPr>
  <dimension ref="A1:K77"/>
  <sheetViews>
    <sheetView showGridLines="0" topLeftCell="A27" zoomScale="75" workbookViewId="0">
      <selection activeCell="I28" sqref="I28"/>
    </sheetView>
  </sheetViews>
  <sheetFormatPr defaultRowHeight="15"/>
  <cols>
    <col min="1" max="1" width="29.44140625" customWidth="1"/>
    <col min="2" max="2" width="8.88671875" hidden="1" customWidth="1"/>
    <col min="3" max="3" width="8.109375" customWidth="1"/>
  </cols>
  <sheetData>
    <row r="1" spans="1:11" ht="19.5" customHeight="1" thickBot="1">
      <c r="A1" s="335" t="s">
        <v>421</v>
      </c>
    </row>
    <row r="2" spans="1:11" ht="16.5">
      <c r="A2" s="124"/>
      <c r="B2" s="124"/>
      <c r="C2" s="124"/>
      <c r="D2" s="124"/>
      <c r="E2" s="124"/>
      <c r="F2" s="124"/>
      <c r="G2" s="124"/>
      <c r="H2" s="124"/>
      <c r="I2" s="3"/>
      <c r="J2" s="66"/>
      <c r="K2" s="66"/>
    </row>
    <row r="3" spans="1:11" ht="16.5">
      <c r="A3" s="105" t="s">
        <v>140</v>
      </c>
      <c r="B3" s="106"/>
      <c r="C3" s="107"/>
      <c r="D3" s="193" t="str">
        <f>PRESSUPOSTOS!D8</f>
        <v>ANO 1</v>
      </c>
      <c r="E3" s="193" t="str">
        <f>PRESSUPOSTOS!E8</f>
        <v>ANO 2</v>
      </c>
      <c r="F3" s="193" t="str">
        <f>PRESSUPOSTOS!F8</f>
        <v>ANO 3</v>
      </c>
      <c r="G3" s="193" t="str">
        <f>PRESSUPOSTOS!G8</f>
        <v>ANO 4</v>
      </c>
      <c r="H3" s="193" t="str">
        <f>PRESSUPOSTOS!H8</f>
        <v>ANO 5</v>
      </c>
      <c r="I3" s="104"/>
      <c r="J3" s="66"/>
      <c r="K3" s="66"/>
    </row>
    <row r="4" spans="1:11" ht="17.25" thickBot="1">
      <c r="A4" s="149"/>
      <c r="B4" s="149"/>
      <c r="C4" s="149"/>
      <c r="D4" s="149"/>
      <c r="E4" s="149"/>
      <c r="F4" s="149"/>
      <c r="G4" s="149"/>
      <c r="H4" s="149"/>
      <c r="I4" s="104"/>
      <c r="J4" s="66"/>
      <c r="K4" s="66"/>
    </row>
    <row r="5" spans="1:11" ht="16.5">
      <c r="A5" s="248"/>
      <c r="B5" s="258"/>
      <c r="C5" s="248"/>
      <c r="D5" s="248"/>
      <c r="E5" s="248"/>
      <c r="F5" s="248"/>
      <c r="G5" s="248"/>
      <c r="H5" s="248"/>
      <c r="I5" s="104"/>
      <c r="J5" s="66"/>
      <c r="K5" s="66"/>
    </row>
    <row r="6" spans="1:11" ht="16.5">
      <c r="A6" s="108" t="s">
        <v>422</v>
      </c>
      <c r="B6" s="92"/>
      <c r="C6" s="96"/>
      <c r="D6" s="96"/>
      <c r="E6" s="96"/>
      <c r="F6" s="249"/>
      <c r="G6" s="249"/>
      <c r="H6" s="249"/>
      <c r="I6" s="104"/>
      <c r="J6" s="66"/>
      <c r="K6" s="66"/>
    </row>
    <row r="7" spans="1:11" ht="16.5">
      <c r="A7" s="109" t="s">
        <v>423</v>
      </c>
      <c r="B7" s="92"/>
      <c r="C7" s="110"/>
      <c r="D7" s="386">
        <v>0</v>
      </c>
      <c r="E7" s="386">
        <v>0</v>
      </c>
      <c r="F7" s="293"/>
      <c r="G7" s="293"/>
      <c r="H7" s="293"/>
      <c r="I7" s="111"/>
      <c r="J7" s="66"/>
      <c r="K7" s="66"/>
    </row>
    <row r="8" spans="1:11" ht="16.5">
      <c r="A8" s="108" t="s">
        <v>424</v>
      </c>
      <c r="B8" s="92"/>
      <c r="C8" s="110"/>
      <c r="D8" s="386">
        <v>0</v>
      </c>
      <c r="E8" s="386">
        <v>0</v>
      </c>
      <c r="F8" s="293"/>
      <c r="G8" s="293"/>
      <c r="H8" s="293"/>
      <c r="I8" s="111"/>
      <c r="J8" s="66"/>
      <c r="K8" s="66"/>
    </row>
    <row r="9" spans="1:11" ht="16.5">
      <c r="A9" s="108" t="s">
        <v>425</v>
      </c>
      <c r="B9" s="92"/>
      <c r="C9" s="110"/>
      <c r="D9" s="386">
        <v>0</v>
      </c>
      <c r="E9" s="386">
        <v>0</v>
      </c>
      <c r="F9" s="293"/>
      <c r="G9" s="293"/>
      <c r="H9" s="293"/>
      <c r="I9" s="111"/>
      <c r="J9" s="66"/>
      <c r="K9" s="66"/>
    </row>
    <row r="10" spans="1:11" ht="16.5" thickBot="1">
      <c r="A10" s="259" t="s">
        <v>426</v>
      </c>
      <c r="B10" s="260"/>
      <c r="C10" s="261"/>
      <c r="D10" s="261">
        <f>SUM(D7:D9)</f>
        <v>0</v>
      </c>
      <c r="E10" s="261">
        <f>SUM(E7:E9)</f>
        <v>0</v>
      </c>
      <c r="F10" s="294"/>
      <c r="G10" s="294"/>
      <c r="H10" s="294"/>
      <c r="I10" s="113"/>
      <c r="J10" s="66"/>
      <c r="K10" s="66"/>
    </row>
    <row r="11" spans="1:11" ht="17.25" thickTop="1">
      <c r="A11" s="108" t="s">
        <v>427</v>
      </c>
      <c r="B11" s="92"/>
      <c r="C11" s="97"/>
      <c r="D11" s="97"/>
      <c r="E11" s="97"/>
      <c r="F11" s="295"/>
      <c r="G11" s="295"/>
      <c r="H11" s="295"/>
      <c r="I11" s="104"/>
      <c r="J11" s="66"/>
      <c r="K11" s="66"/>
    </row>
    <row r="12" spans="1:11" ht="16.5">
      <c r="A12" s="109" t="s">
        <v>428</v>
      </c>
      <c r="B12" s="92"/>
      <c r="C12" s="110"/>
      <c r="D12" s="386">
        <v>0</v>
      </c>
      <c r="E12" s="386">
        <v>0</v>
      </c>
      <c r="F12" s="293"/>
      <c r="G12" s="293"/>
      <c r="H12" s="293"/>
      <c r="I12" s="111"/>
      <c r="J12" s="66"/>
      <c r="K12" s="66"/>
    </row>
    <row r="13" spans="1:11" ht="16.5">
      <c r="A13" s="108" t="s">
        <v>429</v>
      </c>
      <c r="B13" s="92"/>
      <c r="C13" s="110"/>
      <c r="D13" s="386">
        <v>0</v>
      </c>
      <c r="E13" s="386">
        <v>0</v>
      </c>
      <c r="F13" s="293"/>
      <c r="G13" s="293"/>
      <c r="H13" s="293"/>
      <c r="I13" s="111"/>
      <c r="J13" s="66"/>
      <c r="K13" s="66"/>
    </row>
    <row r="14" spans="1:11" ht="16.5">
      <c r="A14" s="108" t="s">
        <v>430</v>
      </c>
      <c r="B14" s="92"/>
      <c r="C14" s="110"/>
      <c r="D14" s="386">
        <v>0</v>
      </c>
      <c r="E14" s="386">
        <v>0</v>
      </c>
      <c r="F14" s="293"/>
      <c r="G14" s="293"/>
      <c r="H14" s="293"/>
      <c r="I14" s="111"/>
      <c r="J14" s="66"/>
      <c r="K14" s="66"/>
    </row>
    <row r="15" spans="1:11" ht="16.5">
      <c r="A15" s="108" t="s">
        <v>431</v>
      </c>
      <c r="B15" s="92"/>
      <c r="C15" s="110"/>
      <c r="D15" s="386">
        <v>0</v>
      </c>
      <c r="E15" s="386">
        <v>0</v>
      </c>
      <c r="F15" s="293"/>
      <c r="G15" s="293"/>
      <c r="H15" s="293"/>
      <c r="I15" s="111"/>
      <c r="J15" s="66"/>
      <c r="K15" s="66"/>
    </row>
    <row r="16" spans="1:11" ht="16.5">
      <c r="A16" s="108" t="s">
        <v>432</v>
      </c>
      <c r="B16" s="92"/>
      <c r="C16" s="110"/>
      <c r="D16" s="386">
        <v>0</v>
      </c>
      <c r="E16" s="386">
        <v>0</v>
      </c>
      <c r="F16" s="293"/>
      <c r="G16" s="293"/>
      <c r="H16" s="293"/>
      <c r="I16" s="111"/>
      <c r="J16" s="66"/>
      <c r="K16" s="66"/>
    </row>
    <row r="17" spans="1:11" ht="16.5">
      <c r="A17" s="108" t="s">
        <v>433</v>
      </c>
      <c r="B17" s="92"/>
      <c r="C17" s="110"/>
      <c r="D17" s="386">
        <v>0</v>
      </c>
      <c r="E17" s="386">
        <v>0</v>
      </c>
      <c r="F17" s="293"/>
      <c r="G17" s="293"/>
      <c r="H17" s="293"/>
      <c r="I17" s="111"/>
      <c r="J17" s="66"/>
      <c r="K17" s="66"/>
    </row>
    <row r="18" spans="1:11" ht="16.5">
      <c r="A18" s="108" t="s">
        <v>434</v>
      </c>
      <c r="B18" s="92"/>
      <c r="C18" s="110"/>
      <c r="D18" s="386">
        <v>0</v>
      </c>
      <c r="E18" s="386">
        <v>0</v>
      </c>
      <c r="F18" s="293"/>
      <c r="G18" s="293"/>
      <c r="H18" s="293"/>
      <c r="I18" s="111"/>
      <c r="J18" s="66"/>
      <c r="K18" s="66"/>
    </row>
    <row r="19" spans="1:11" ht="16.5">
      <c r="A19" s="108" t="s">
        <v>435</v>
      </c>
      <c r="B19" s="92"/>
      <c r="C19" s="110"/>
      <c r="D19" s="386">
        <v>0</v>
      </c>
      <c r="E19" s="386">
        <v>0</v>
      </c>
      <c r="F19" s="293"/>
      <c r="G19" s="293"/>
      <c r="H19" s="293"/>
      <c r="I19" s="111"/>
      <c r="J19" s="66"/>
      <c r="K19" s="66"/>
    </row>
    <row r="20" spans="1:11" ht="16.5">
      <c r="A20" s="108" t="s">
        <v>436</v>
      </c>
      <c r="B20" s="92"/>
      <c r="C20" s="110"/>
      <c r="D20" s="386">
        <v>0</v>
      </c>
      <c r="E20" s="386">
        <v>0</v>
      </c>
      <c r="F20" s="293"/>
      <c r="G20" s="293"/>
      <c r="H20" s="293"/>
      <c r="I20" s="111"/>
      <c r="J20" s="66"/>
      <c r="K20" s="66"/>
    </row>
    <row r="21" spans="1:11" ht="16.5">
      <c r="A21" s="108" t="s">
        <v>437</v>
      </c>
      <c r="B21" s="92"/>
      <c r="C21" s="110"/>
      <c r="D21" s="386">
        <v>0</v>
      </c>
      <c r="E21" s="386">
        <v>0</v>
      </c>
      <c r="F21" s="293"/>
      <c r="G21" s="293"/>
      <c r="H21" s="293"/>
      <c r="I21" s="111"/>
      <c r="J21" s="66"/>
      <c r="K21" s="66"/>
    </row>
    <row r="22" spans="1:11" ht="16.5" thickBot="1">
      <c r="A22" s="259" t="s">
        <v>438</v>
      </c>
      <c r="B22" s="260"/>
      <c r="C22" s="261"/>
      <c r="D22" s="261">
        <f>SUM(D11:D21)</f>
        <v>0</v>
      </c>
      <c r="E22" s="261">
        <f>SUM(E11:E21)</f>
        <v>0</v>
      </c>
      <c r="F22" s="294"/>
      <c r="G22" s="294"/>
      <c r="H22" s="294"/>
      <c r="I22" s="113"/>
      <c r="J22" s="66"/>
      <c r="K22" s="66"/>
    </row>
    <row r="23" spans="1:11" ht="17.25" thickTop="1" thickBot="1">
      <c r="A23" s="150" t="s">
        <v>439</v>
      </c>
      <c r="B23" s="151"/>
      <c r="C23" s="152"/>
      <c r="D23" s="152">
        <f>D22+D10</f>
        <v>0</v>
      </c>
      <c r="E23" s="152">
        <f>E22+E10</f>
        <v>0</v>
      </c>
      <c r="F23" s="296"/>
      <c r="G23" s="296"/>
      <c r="H23" s="296"/>
      <c r="I23" s="113"/>
      <c r="J23" s="66"/>
      <c r="K23" s="66"/>
    </row>
    <row r="24" spans="1:11">
      <c r="I24" s="114"/>
    </row>
    <row r="25" spans="1:11" ht="19.5" customHeight="1" thickBot="1">
      <c r="A25" s="335" t="s">
        <v>440</v>
      </c>
      <c r="I25" s="114"/>
    </row>
    <row r="26" spans="1:11" ht="16.5">
      <c r="A26" s="124"/>
      <c r="B26" s="124"/>
      <c r="C26" s="124"/>
      <c r="D26" s="124"/>
      <c r="E26" s="124"/>
      <c r="F26" s="124"/>
      <c r="G26" s="124"/>
      <c r="H26" s="124"/>
      <c r="I26" s="104"/>
      <c r="J26" s="66"/>
      <c r="K26" s="66"/>
    </row>
    <row r="27" spans="1:11" ht="16.5">
      <c r="A27" s="105" t="s">
        <v>441</v>
      </c>
      <c r="B27" s="106"/>
      <c r="C27" s="107"/>
      <c r="D27" s="193" t="str">
        <f>D3</f>
        <v>ANO 1</v>
      </c>
      <c r="E27" s="193" t="str">
        <f>E3</f>
        <v>ANO 2</v>
      </c>
      <c r="F27" s="193" t="str">
        <f>F3</f>
        <v>ANO 3</v>
      </c>
      <c r="G27" s="193" t="str">
        <f>G3</f>
        <v>ANO 4</v>
      </c>
      <c r="H27" s="193" t="str">
        <f>H3</f>
        <v>ANO 5</v>
      </c>
      <c r="I27" s="113"/>
      <c r="J27" s="66"/>
      <c r="K27" s="66"/>
    </row>
    <row r="28" spans="1:11" ht="17.25" thickBot="1">
      <c r="A28" s="149"/>
      <c r="B28" s="149"/>
      <c r="C28" s="149"/>
      <c r="D28" s="149"/>
      <c r="E28" s="149"/>
      <c r="F28" s="149"/>
      <c r="G28" s="149"/>
      <c r="H28" s="149"/>
      <c r="I28" s="104"/>
      <c r="J28" s="66"/>
      <c r="K28" s="66"/>
    </row>
    <row r="29" spans="1:11" ht="16.5">
      <c r="A29" s="191" t="s">
        <v>442</v>
      </c>
      <c r="B29" s="189"/>
      <c r="C29" s="117">
        <f>C10*(1+ESTADO!D11)</f>
        <v>0</v>
      </c>
      <c r="D29" s="439">
        <f>D10</f>
        <v>0</v>
      </c>
      <c r="E29" s="117">
        <f>E10</f>
        <v>0</v>
      </c>
      <c r="F29" s="297">
        <f>F10*(1+ESTADO!F11)</f>
        <v>0</v>
      </c>
      <c r="G29" s="297">
        <f>G10*(1+ESTADO!G11)</f>
        <v>0</v>
      </c>
      <c r="H29" s="297">
        <f>H10*(1+ESTADO!H11)</f>
        <v>0</v>
      </c>
      <c r="I29" s="113"/>
      <c r="J29" s="66"/>
      <c r="K29" s="66"/>
    </row>
    <row r="30" spans="1:11" ht="16.5">
      <c r="A30" s="108" t="s">
        <v>443</v>
      </c>
      <c r="B30" s="189"/>
      <c r="C30" s="117">
        <f>C22*(1+ESTADO!D11)</f>
        <v>0</v>
      </c>
      <c r="D30" s="439">
        <f>D22</f>
        <v>0</v>
      </c>
      <c r="E30" s="117">
        <f>E22</f>
        <v>0</v>
      </c>
      <c r="F30" s="297">
        <f>F22*(1+ESTADO!F11)</f>
        <v>0</v>
      </c>
      <c r="G30" s="297">
        <f>G22*(1+ESTADO!G11)</f>
        <v>0</v>
      </c>
      <c r="H30" s="297">
        <f>H22*(1+ESTADO!H11)</f>
        <v>0</v>
      </c>
      <c r="I30" s="113"/>
      <c r="J30" s="66"/>
      <c r="K30" s="66"/>
    </row>
    <row r="31" spans="1:11" ht="16.5">
      <c r="A31" s="108" t="s">
        <v>444</v>
      </c>
      <c r="B31" s="188"/>
      <c r="C31" s="118">
        <f>'INV. FUNDO DE MANEIO'!C24</f>
        <v>0</v>
      </c>
      <c r="D31" s="118">
        <f>'INV. FUNDO DE MANEIO'!D24</f>
        <v>0</v>
      </c>
      <c r="E31" s="118">
        <f>'INV. FUNDO DE MANEIO'!E24</f>
        <v>0</v>
      </c>
      <c r="F31" s="118">
        <f>'INV. FUNDO DE MANEIO'!F24</f>
        <v>0</v>
      </c>
      <c r="G31" s="118">
        <f>'INV. FUNDO DE MANEIO'!G24</f>
        <v>0</v>
      </c>
      <c r="H31" s="118">
        <f>'INV. FUNDO DE MANEIO'!H24</f>
        <v>0</v>
      </c>
      <c r="I31" s="113"/>
      <c r="J31" s="66"/>
      <c r="K31" s="66"/>
    </row>
    <row r="32" spans="1:11" ht="17.25" thickBot="1">
      <c r="A32" s="230" t="s">
        <v>258</v>
      </c>
      <c r="B32" s="190"/>
      <c r="C32" s="154">
        <f>C30+C29</f>
        <v>0</v>
      </c>
      <c r="D32" s="154">
        <f>D30+D29+D31</f>
        <v>0</v>
      </c>
      <c r="E32" s="154">
        <f>E30+E29+E31</f>
        <v>0</v>
      </c>
      <c r="F32" s="154">
        <f>F30+F29+F31</f>
        <v>0</v>
      </c>
      <c r="G32" s="154">
        <f>G30+G29+G31</f>
        <v>0</v>
      </c>
      <c r="H32" s="154">
        <f>H30+H29+H31</f>
        <v>0</v>
      </c>
      <c r="I32" s="104"/>
      <c r="J32" s="66"/>
      <c r="K32" s="66"/>
    </row>
    <row r="33" spans="1:11">
      <c r="I33" s="104"/>
      <c r="J33" s="66"/>
      <c r="K33" s="66"/>
    </row>
    <row r="34" spans="1:11" ht="19.5" thickBot="1">
      <c r="A34" s="335" t="s">
        <v>445</v>
      </c>
      <c r="I34" s="119"/>
      <c r="J34" s="66"/>
      <c r="K34" s="66"/>
    </row>
    <row r="35" spans="1:11" ht="16.5">
      <c r="A35" s="124"/>
      <c r="B35" s="124"/>
      <c r="C35" s="124"/>
      <c r="D35" s="124"/>
      <c r="E35" s="124"/>
      <c r="F35" s="124"/>
      <c r="G35" s="124"/>
      <c r="H35" s="124"/>
      <c r="I35" s="119"/>
      <c r="J35" s="66"/>
      <c r="K35" s="66"/>
    </row>
    <row r="36" spans="1:11" ht="16.5">
      <c r="A36" s="105" t="s">
        <v>446</v>
      </c>
      <c r="B36" s="106"/>
      <c r="C36" s="107"/>
      <c r="D36" s="193" t="str">
        <f>PRESSUPOSTOS!D8</f>
        <v>ANO 1</v>
      </c>
      <c r="E36" s="193" t="str">
        <f>PRESSUPOSTOS!E8</f>
        <v>ANO 2</v>
      </c>
      <c r="F36" s="193" t="str">
        <f>PRESSUPOSTOS!F8</f>
        <v>ANO 3</v>
      </c>
      <c r="G36" s="193" t="str">
        <f>PRESSUPOSTOS!G8</f>
        <v>ANO 4</v>
      </c>
      <c r="H36" s="193" t="str">
        <f>PRESSUPOSTOS!H8</f>
        <v>ANO 5</v>
      </c>
      <c r="I36" s="104"/>
      <c r="J36" s="66"/>
      <c r="K36" s="66"/>
    </row>
    <row r="37" spans="1:11" ht="17.25" thickBot="1">
      <c r="A37" s="149"/>
      <c r="B37" s="149"/>
      <c r="C37" s="149"/>
      <c r="D37" s="149"/>
      <c r="E37" s="149"/>
      <c r="F37" s="149"/>
      <c r="G37" s="149"/>
      <c r="H37" s="149"/>
      <c r="I37" s="104"/>
      <c r="J37" s="66"/>
      <c r="K37" s="66"/>
    </row>
    <row r="38" spans="1:11" ht="16.5">
      <c r="A38" s="108" t="str">
        <f>A6</f>
        <v xml:space="preserve"> 1 .IMOBILIZADO INCORPÓREO</v>
      </c>
      <c r="B38" s="92"/>
      <c r="C38" s="97"/>
      <c r="D38" s="97"/>
      <c r="E38" s="97"/>
      <c r="F38" s="298"/>
      <c r="G38" s="298"/>
      <c r="H38" s="298"/>
      <c r="I38" s="104"/>
      <c r="J38" s="66"/>
      <c r="K38" s="66"/>
    </row>
    <row r="39" spans="1:11" ht="16.5">
      <c r="A39" s="120" t="str">
        <f>A7</f>
        <v>Estudos e projectos</v>
      </c>
      <c r="B39" s="92"/>
      <c r="C39" s="117"/>
      <c r="D39" s="117">
        <f>IF(COUNTA(D$36)&gt;$K61,0,C7+D7)</f>
        <v>0</v>
      </c>
      <c r="E39" s="117">
        <f>IF(COUNTA(D$36:E$36)&gt;$K61,0,C7+D7)+IF(COUNTA(E$36)&gt;$K61,0,E7)</f>
        <v>0</v>
      </c>
      <c r="F39" s="297">
        <f>IF(COUNTA(D$36:F$36)&gt;$K61,0,C7+D7)+IF(COUNTA(E$36:F$36)&gt;$K61,0,E7)+IF(COUNTA(F$36)&gt;$K61,0,F7)</f>
        <v>0</v>
      </c>
      <c r="G39" s="297">
        <f>IF(COUNTA(D$36:G$36)&gt;$K61,0,C7+D7)+IF(COUNTA(E$36:G$36)&gt;$K61,0,E7)+IF(COUNTA(F$36:G$36)&gt;$K61,0,F7)+IF(COUNTA(G$36)&gt;$K61,0,G7)</f>
        <v>0</v>
      </c>
      <c r="H39" s="297">
        <f>IF(COUNTA(D$36:H$36)&gt;$K61,0,C7+D7)+IF(COUNTA(E$36:H$36)&gt;$K61,0,E7)+IF(COUNTA(F$36:H$36)&gt;$K61,0,F7)+IF(COUNTA(G$36:H$36)&gt;$K61,0,G7)+IF(COUNTA(H$36)&gt;$K61,0,H7)</f>
        <v>0</v>
      </c>
      <c r="I39" s="113"/>
      <c r="J39" s="66"/>
      <c r="K39" s="66"/>
    </row>
    <row r="40" spans="1:11" ht="16.5">
      <c r="A40" s="121" t="str">
        <f>A8</f>
        <v>Assistência técnica</v>
      </c>
      <c r="B40" s="92"/>
      <c r="C40" s="117"/>
      <c r="D40" s="117">
        <f>IF(COUNTA(D$36)&gt;$K62,0,C8+D8)</f>
        <v>0</v>
      </c>
      <c r="E40" s="117">
        <f>IF(COUNTA(D$36:E$36)&gt;$K62,0,C8+D8)+IF(COUNTA(E$36)&gt;$K62,0,E8)</f>
        <v>0</v>
      </c>
      <c r="F40" s="297">
        <f>IF(COUNTA(D$36:F$36)&gt;$K62,0,C8+D8)+IF(COUNTA(E$36:F$36)&gt;$K62,0,E8)+IF(COUNTA(F$36)&gt;$K62,0,F8)</f>
        <v>0</v>
      </c>
      <c r="G40" s="297">
        <f>IF(COUNTA(D$36:G$36)&gt;$K62,0,C8+D8)+IF(COUNTA(E$36:G$36)&gt;$K62,0,E8)+IF(COUNTA(F$36:G$36)&gt;$K62,0,F8)+IF(COUNTA(G$36)&gt;$K62,0,G8)</f>
        <v>0</v>
      </c>
      <c r="H40" s="297">
        <f>IF(COUNTA(D$36:H$36)&gt;$K62,0,C8+D8)+IF(COUNTA(E$36:H$36)&gt;$K62,0,E8)+IF(COUNTA(F$36:H$36)&gt;$K62,0,F8)+IF(COUNTA(G$36:H$36)&gt;$K62,0,G8)+IF(COUNTA(H$36)&gt;$K62,0,H8)</f>
        <v>0</v>
      </c>
      <c r="I40" s="113"/>
      <c r="J40" s="66"/>
      <c r="K40" s="66"/>
    </row>
    <row r="41" spans="1:11" ht="16.5">
      <c r="A41" s="121" t="str">
        <f>A9</f>
        <v>Outras Imobilizações Incorpóreas</v>
      </c>
      <c r="B41" s="92"/>
      <c r="C41" s="117"/>
      <c r="D41" s="117">
        <f>IF(COUNTA(D$36)&gt;$K63,0,C9+D9)</f>
        <v>0</v>
      </c>
      <c r="E41" s="117">
        <f>IF(COUNTA(D$36:E$36)&gt;$K63,0,C9+D9)+IF(COUNTA(E$36)&gt;$K63,0,E9)</f>
        <v>0</v>
      </c>
      <c r="F41" s="297">
        <f>IF(COUNTA(D$36:F$36)&gt;$K63,0,C9+D9)+IF(COUNTA(E$36:F$36)&gt;$K63,0,E9)+IF(COUNTA(F$36)&gt;$K63,0,F9)</f>
        <v>0</v>
      </c>
      <c r="G41" s="297">
        <f>IF(COUNTA(D$36:G$36)&gt;$K63,0,C9+D9)+IF(COUNTA(E$36:G$36)&gt;$K63,0,E9)+IF(COUNTA(F$36:G$36)&gt;$K63,F9)+IF(COUNTA(G$36)&gt;$K63,0,G9)</f>
        <v>0</v>
      </c>
      <c r="H41" s="297">
        <f>IF(COUNTA(D$36:H$36)&gt;$K63,0,C9+D9)+IF(COUNTA(E$36:H$36)&gt;$K63,0,E9)+IF(COUNTA(F$36:H$36)&gt;$K63,0,F9)+IF(COUNTA(G$36:H$36)&gt;$K63,0,G9)+IF(COUNTA(H$36)&gt;$K63,0,H9)</f>
        <v>0</v>
      </c>
      <c r="I41" s="113"/>
      <c r="J41" s="66"/>
      <c r="K41" s="66"/>
    </row>
    <row r="42" spans="1:11" ht="16.5" thickBot="1">
      <c r="A42" s="259" t="s">
        <v>426</v>
      </c>
      <c r="B42" s="260"/>
      <c r="C42" s="261"/>
      <c r="D42" s="261">
        <f>SUM(D39:D41)</f>
        <v>0</v>
      </c>
      <c r="E42" s="261">
        <f>SUM(E39:E41)</f>
        <v>0</v>
      </c>
      <c r="F42" s="302">
        <f>SUM(F39:F41)</f>
        <v>0</v>
      </c>
      <c r="G42" s="302">
        <f>SUM(G39:G41)</f>
        <v>0</v>
      </c>
      <c r="H42" s="302">
        <f>SUM(H39:H41)</f>
        <v>0</v>
      </c>
      <c r="I42" s="113"/>
      <c r="J42" s="66"/>
      <c r="K42" s="66"/>
    </row>
    <row r="43" spans="1:11" ht="17.25" thickTop="1">
      <c r="A43" s="108" t="str">
        <f t="shared" ref="A43:A53" si="0">A11</f>
        <v xml:space="preserve"> 2 . IMOBILIZADO CORPÓREO</v>
      </c>
      <c r="B43" s="92"/>
      <c r="C43" s="97"/>
      <c r="D43" s="97"/>
      <c r="E43" s="97"/>
      <c r="F43" s="298"/>
      <c r="G43" s="298"/>
      <c r="H43" s="298"/>
      <c r="I43" s="104"/>
      <c r="J43" s="66"/>
      <c r="K43" s="66"/>
    </row>
    <row r="44" spans="1:11" ht="16.5">
      <c r="A44" s="120" t="str">
        <f t="shared" si="0"/>
        <v>Terrenos e Recursos Naturais</v>
      </c>
      <c r="B44" s="92"/>
      <c r="C44" s="97"/>
      <c r="D44" s="117">
        <f t="shared" ref="D44:D53" si="1">IF(COUNTA(D$36)&gt;$K66,0,C12+D12)</f>
        <v>0</v>
      </c>
      <c r="E44" s="117">
        <f t="shared" ref="E44:E53" si="2">IF(COUNTA(D$36:E$36)&gt;$K66,0,C12+D12)+IF(COUNTA(E$36)&gt;$K66,0,E12)</f>
        <v>0</v>
      </c>
      <c r="F44" s="297">
        <f t="shared" ref="F44:F53" si="3">IF(COUNTA(D$36:F$36)&gt;$K66,0,C12+D12)+IF(COUNTA(E$36:F$36)&gt;$K66,0,E12)+IF(COUNTA(F$36)&gt;$K66,0,F12)</f>
        <v>0</v>
      </c>
      <c r="G44" s="297">
        <f t="shared" ref="G44:G53" si="4">IF(COUNTA(D$36:G$36)&gt;$K66,0,C12+D12)+IF(COUNTA(E$36:G$36)&gt;$K66,0,E12)+IF(COUNTA(F$36:G$36)&gt;$K66,0,F12)+IF(COUNTA(G$36)&gt;$K66,0,G12)</f>
        <v>0</v>
      </c>
      <c r="H44" s="297">
        <f t="shared" ref="H44:H53" si="5">IF(COUNTA(D$36:H$36)&gt;$K66,0,C12+D12)+IF(COUNTA(E$36:H$36)&gt;$K66,0,E12)+IF(COUNTA(F$36:H$36)&gt;$K66,0,F12)+IF(COUNTA(G$36:H$36)&gt;$K66,0,G12)+IF(COUNTA(H$36)&gt;$K66,0,H12)</f>
        <v>0</v>
      </c>
      <c r="I44" s="113"/>
      <c r="J44" s="66"/>
      <c r="K44" s="66"/>
    </row>
    <row r="45" spans="1:11" ht="16.5">
      <c r="A45" s="121" t="str">
        <f t="shared" si="0"/>
        <v>Infra-estruturas</v>
      </c>
      <c r="B45" s="92"/>
      <c r="C45" s="117"/>
      <c r="D45" s="117">
        <f t="shared" si="1"/>
        <v>0</v>
      </c>
      <c r="E45" s="117">
        <f t="shared" si="2"/>
        <v>0</v>
      </c>
      <c r="F45" s="297">
        <f t="shared" si="3"/>
        <v>0</v>
      </c>
      <c r="G45" s="297">
        <f t="shared" si="4"/>
        <v>0</v>
      </c>
      <c r="H45" s="297">
        <f t="shared" si="5"/>
        <v>0</v>
      </c>
      <c r="I45" s="113"/>
      <c r="J45" s="66"/>
      <c r="K45" s="66"/>
    </row>
    <row r="46" spans="1:11" ht="16.5">
      <c r="A46" s="121" t="str">
        <f t="shared" si="0"/>
        <v>Adaptação e/ou ampliação de instalações</v>
      </c>
      <c r="B46" s="92"/>
      <c r="C46" s="117"/>
      <c r="D46" s="117">
        <f t="shared" si="1"/>
        <v>0</v>
      </c>
      <c r="E46" s="117">
        <f t="shared" si="2"/>
        <v>0</v>
      </c>
      <c r="F46" s="297">
        <f t="shared" si="3"/>
        <v>0</v>
      </c>
      <c r="G46" s="297">
        <f t="shared" si="4"/>
        <v>0</v>
      </c>
      <c r="H46" s="297">
        <f t="shared" si="5"/>
        <v>0</v>
      </c>
      <c r="I46" s="113"/>
      <c r="J46" s="66"/>
      <c r="K46" s="66"/>
    </row>
    <row r="47" spans="1:11" ht="16.5">
      <c r="A47" s="121" t="str">
        <f t="shared" si="0"/>
        <v>Equipamento</v>
      </c>
      <c r="B47" s="92"/>
      <c r="C47" s="117"/>
      <c r="D47" s="117">
        <f t="shared" si="1"/>
        <v>0</v>
      </c>
      <c r="E47" s="117">
        <f t="shared" si="2"/>
        <v>0</v>
      </c>
      <c r="F47" s="297">
        <f t="shared" si="3"/>
        <v>0</v>
      </c>
      <c r="G47" s="297">
        <f t="shared" si="4"/>
        <v>0</v>
      </c>
      <c r="H47" s="297">
        <f t="shared" si="5"/>
        <v>0</v>
      </c>
      <c r="I47" s="113"/>
      <c r="J47" s="66"/>
      <c r="K47" s="66"/>
    </row>
    <row r="48" spans="1:11" ht="16.5">
      <c r="A48" s="121" t="str">
        <f t="shared" si="0"/>
        <v>Equipamento de Armazenagem</v>
      </c>
      <c r="B48" s="92"/>
      <c r="C48" s="117"/>
      <c r="D48" s="117">
        <f t="shared" si="1"/>
        <v>0</v>
      </c>
      <c r="E48" s="117">
        <f t="shared" si="2"/>
        <v>0</v>
      </c>
      <c r="F48" s="297">
        <f t="shared" si="3"/>
        <v>0</v>
      </c>
      <c r="G48" s="297">
        <f t="shared" si="4"/>
        <v>0</v>
      </c>
      <c r="H48" s="297">
        <f t="shared" si="5"/>
        <v>0</v>
      </c>
      <c r="I48" s="113"/>
      <c r="J48" s="66"/>
      <c r="K48" s="66"/>
    </row>
    <row r="49" spans="1:11" ht="16.5">
      <c r="A49" s="121" t="str">
        <f t="shared" si="0"/>
        <v>Equipamento de Laboratório e Ambiente</v>
      </c>
      <c r="B49" s="92"/>
      <c r="C49" s="117"/>
      <c r="D49" s="117">
        <f t="shared" si="1"/>
        <v>0</v>
      </c>
      <c r="E49" s="117">
        <f t="shared" si="2"/>
        <v>0</v>
      </c>
      <c r="F49" s="297">
        <f t="shared" si="3"/>
        <v>0</v>
      </c>
      <c r="G49" s="297">
        <f t="shared" si="4"/>
        <v>0</v>
      </c>
      <c r="H49" s="297">
        <f t="shared" si="5"/>
        <v>0</v>
      </c>
      <c r="I49" s="113"/>
      <c r="J49" s="66"/>
      <c r="K49" s="66"/>
    </row>
    <row r="50" spans="1:11" ht="16.5">
      <c r="A50" s="121" t="str">
        <f t="shared" si="0"/>
        <v>Equipamento de Informática</v>
      </c>
      <c r="B50" s="92"/>
      <c r="C50" s="117"/>
      <c r="D50" s="117">
        <f t="shared" si="1"/>
        <v>0</v>
      </c>
      <c r="E50" s="117">
        <f t="shared" si="2"/>
        <v>0</v>
      </c>
      <c r="F50" s="297">
        <f t="shared" si="3"/>
        <v>0</v>
      </c>
      <c r="G50" s="297">
        <f t="shared" si="4"/>
        <v>0</v>
      </c>
      <c r="H50" s="297">
        <f t="shared" si="5"/>
        <v>0</v>
      </c>
      <c r="I50" s="113"/>
      <c r="J50" s="66"/>
      <c r="K50" s="66"/>
    </row>
    <row r="51" spans="1:11" ht="16.5">
      <c r="A51" s="121" t="str">
        <f t="shared" si="0"/>
        <v>Equipamento Auxiliares e Administrativos</v>
      </c>
      <c r="B51" s="92"/>
      <c r="C51" s="117"/>
      <c r="D51" s="117">
        <f t="shared" si="1"/>
        <v>0</v>
      </c>
      <c r="E51" s="117">
        <f t="shared" si="2"/>
        <v>0</v>
      </c>
      <c r="F51" s="297">
        <f t="shared" si="3"/>
        <v>0</v>
      </c>
      <c r="G51" s="297">
        <f t="shared" si="4"/>
        <v>0</v>
      </c>
      <c r="H51" s="297">
        <f t="shared" si="5"/>
        <v>0</v>
      </c>
      <c r="I51" s="113"/>
      <c r="J51" s="66"/>
      <c r="K51" s="66"/>
    </row>
    <row r="52" spans="1:11" ht="16.5">
      <c r="A52" s="121" t="str">
        <f t="shared" si="0"/>
        <v>Viaturas</v>
      </c>
      <c r="B52" s="92"/>
      <c r="C52" s="117"/>
      <c r="D52" s="117">
        <f t="shared" si="1"/>
        <v>0</v>
      </c>
      <c r="E52" s="117">
        <f t="shared" si="2"/>
        <v>0</v>
      </c>
      <c r="F52" s="297">
        <f t="shared" si="3"/>
        <v>0</v>
      </c>
      <c r="G52" s="297">
        <f t="shared" si="4"/>
        <v>0</v>
      </c>
      <c r="H52" s="297">
        <f t="shared" si="5"/>
        <v>0</v>
      </c>
      <c r="I52" s="113"/>
      <c r="J52" s="66"/>
      <c r="K52" s="66"/>
    </row>
    <row r="53" spans="1:11" ht="16.5">
      <c r="A53" s="121" t="str">
        <f t="shared" si="0"/>
        <v>Outras Imobilizações Corpóreas</v>
      </c>
      <c r="B53" s="92"/>
      <c r="C53" s="117"/>
      <c r="D53" s="117">
        <f t="shared" si="1"/>
        <v>0</v>
      </c>
      <c r="E53" s="117">
        <f t="shared" si="2"/>
        <v>0</v>
      </c>
      <c r="F53" s="297">
        <f t="shared" si="3"/>
        <v>0</v>
      </c>
      <c r="G53" s="297">
        <f t="shared" si="4"/>
        <v>0</v>
      </c>
      <c r="H53" s="297">
        <f t="shared" si="5"/>
        <v>0</v>
      </c>
      <c r="I53" s="113"/>
      <c r="J53" s="66"/>
      <c r="K53" s="66"/>
    </row>
    <row r="54" spans="1:11" ht="17.25" thickBot="1">
      <c r="A54" s="259" t="s">
        <v>438</v>
      </c>
      <c r="B54" s="300"/>
      <c r="C54" s="301"/>
      <c r="D54" s="261">
        <f>SUM(D44:D53)</f>
        <v>0</v>
      </c>
      <c r="E54" s="261">
        <f>SUM(E44:E53)</f>
        <v>0</v>
      </c>
      <c r="F54" s="302">
        <f>SUM(F44:F53)</f>
        <v>0</v>
      </c>
      <c r="G54" s="302">
        <f>SUM(G44:G53)</f>
        <v>0</v>
      </c>
      <c r="H54" s="302">
        <f>SUM(H44:H53)</f>
        <v>0</v>
      </c>
      <c r="I54" s="113"/>
      <c r="J54" s="66"/>
      <c r="K54" s="66"/>
    </row>
    <row r="55" spans="1:11" ht="18" thickTop="1" thickBot="1">
      <c r="A55" s="150" t="s">
        <v>439</v>
      </c>
      <c r="B55" s="102"/>
      <c r="C55" s="155"/>
      <c r="D55" s="152">
        <f>D54+D42</f>
        <v>0</v>
      </c>
      <c r="E55" s="152">
        <f>E54+E42</f>
        <v>0</v>
      </c>
      <c r="F55" s="299">
        <f>F54+F42</f>
        <v>0</v>
      </c>
      <c r="G55" s="299">
        <f>G54+G42</f>
        <v>0</v>
      </c>
      <c r="H55" s="299">
        <f>H54+H42</f>
        <v>0</v>
      </c>
      <c r="I55" s="113"/>
      <c r="J55" s="66"/>
      <c r="K55" s="66"/>
    </row>
    <row r="56" spans="1:11" ht="15.75" thickBot="1">
      <c r="I56" s="113"/>
      <c r="J56" s="66"/>
      <c r="K56" s="66"/>
    </row>
    <row r="57" spans="1:11" ht="16.5">
      <c r="A57" s="124"/>
      <c r="B57" s="124"/>
      <c r="C57" s="124"/>
      <c r="D57" s="124"/>
      <c r="E57" s="124"/>
      <c r="F57" s="124"/>
      <c r="G57" s="124"/>
      <c r="H57" s="124"/>
      <c r="I57" s="104"/>
      <c r="J57" s="2"/>
      <c r="K57" s="2"/>
    </row>
    <row r="58" spans="1:11" ht="16.5">
      <c r="A58" s="105" t="s">
        <v>447</v>
      </c>
      <c r="B58" s="106"/>
      <c r="C58" s="107"/>
      <c r="D58" s="193" t="str">
        <f>PRESSUPOSTOS!D8</f>
        <v>ANO 1</v>
      </c>
      <c r="E58" s="193" t="str">
        <f>PRESSUPOSTOS!E8</f>
        <v>ANO 2</v>
      </c>
      <c r="F58" s="193" t="str">
        <f>PRESSUPOSTOS!F8</f>
        <v>ANO 3</v>
      </c>
      <c r="G58" s="193" t="str">
        <f>PRESSUPOSTOS!G8</f>
        <v>ANO 4</v>
      </c>
      <c r="H58" s="193" t="str">
        <f>PRESSUPOSTOS!H8</f>
        <v>ANO 5</v>
      </c>
      <c r="I58" s="119"/>
      <c r="J58" s="51" t="s">
        <v>448</v>
      </c>
      <c r="K58" s="9" t="s">
        <v>449</v>
      </c>
    </row>
    <row r="59" spans="1:11" ht="17.25" thickBot="1">
      <c r="A59" s="149"/>
      <c r="B59" s="149"/>
      <c r="C59" s="149"/>
      <c r="D59" s="149"/>
      <c r="E59" s="149"/>
      <c r="F59" s="149"/>
      <c r="G59" s="149"/>
      <c r="H59" s="149"/>
      <c r="I59" s="119"/>
      <c r="J59" s="2"/>
      <c r="K59" s="2"/>
    </row>
    <row r="60" spans="1:11" ht="16.5">
      <c r="A60" s="108" t="str">
        <f>A38</f>
        <v xml:space="preserve"> 1 .IMOBILIZADO INCORPÓREO</v>
      </c>
      <c r="B60" s="92"/>
      <c r="C60" s="97"/>
      <c r="D60" s="117"/>
      <c r="E60" s="117"/>
      <c r="F60" s="117"/>
      <c r="G60" s="117"/>
      <c r="H60" s="117"/>
      <c r="I60" s="122"/>
      <c r="J60" s="2"/>
      <c r="K60" s="2"/>
    </row>
    <row r="61" spans="1:11" ht="16.5">
      <c r="A61" s="120" t="str">
        <f>A7</f>
        <v>Estudos e projectos</v>
      </c>
      <c r="B61" s="92"/>
      <c r="C61" s="97"/>
      <c r="D61" s="117">
        <f>$J61*D39*PRESSUPOSTOS!D$11/12+IF(D39=0,IF(C39-SUM(C61)&gt;0,C39-SUM(C61),0),0)</f>
        <v>0</v>
      </c>
      <c r="E61" s="117">
        <f>$J61*E39*PRESSUPOSTOS!E$11/12+IF(E39=0,IF(D39-SUM($C$61:D61)&gt;0,D39-SUM($C$61:D61),0),0)</f>
        <v>0</v>
      </c>
      <c r="F61" s="117">
        <f>$J61*F39*PRESSUPOSTOS!F$11/12+IF(F39=0,IF(E39-SUM($C$61:E61)&gt;0,E39-SUM($C$61:E61),0),0)</f>
        <v>0</v>
      </c>
      <c r="G61" s="117">
        <f>$J61*G39*PRESSUPOSTOS!G$11/12+IF(G39=0,IF(F39-SUM($C$61:F61)&gt;0,F39-SUM($C$61:F61),0),0)</f>
        <v>0</v>
      </c>
      <c r="H61" s="117">
        <f>$J61*H39*PRESSUPOSTOS!H$11/12+IF(H39=0,IF(G39-SUM($C$61:G61)&gt;0,G39-SUM($C$61:G61),0),0)</f>
        <v>0</v>
      </c>
      <c r="I61" s="104"/>
      <c r="J61" s="7">
        <f>1/3</f>
        <v>0.33333333333333331</v>
      </c>
      <c r="K61" s="5">
        <f>IF(J61&gt;0,1/J61,0)</f>
        <v>3</v>
      </c>
    </row>
    <row r="62" spans="1:11" ht="16.5">
      <c r="A62" s="121" t="str">
        <f>A8</f>
        <v>Assistência técnica</v>
      </c>
      <c r="B62" s="92"/>
      <c r="C62" s="97"/>
      <c r="D62" s="117">
        <f>$J62*D40*PRESSUPOSTOS!D$11/12+IF(D40=0,IF(C40-SUM(C62)&gt;0,C40-SUM(C62),0),0)</f>
        <v>0</v>
      </c>
      <c r="E62" s="117">
        <f>$J62*E40*PRESSUPOSTOS!E$11/12+IF(E40=0,IF(D40-SUM($C$62:D62)&gt;0,D40-SUM($C$62:D62),0),0)</f>
        <v>0</v>
      </c>
      <c r="F62" s="117">
        <f>$J62*F40*PRESSUPOSTOS!F$11/12+IF(F40=0,IF(E40-SUM($C$62:E62)&gt;0,E40-SUM($C$62:E62),0),0)</f>
        <v>0</v>
      </c>
      <c r="G62" s="117">
        <f>$J62*G40*PRESSUPOSTOS!G$11/12+IF(G40=0,IF(F40-SUM($C$62:F62)&gt;0,F40-SUM($C$62:F62),0),0)</f>
        <v>0</v>
      </c>
      <c r="H62" s="117">
        <f>$J62*H40*PRESSUPOSTOS!H$11/12+IF(H40=0,IF(G40-SUM($C$62:G62)&gt;0,G40-SUM($C$62:G62),0),0)</f>
        <v>0</v>
      </c>
      <c r="I62" s="104"/>
      <c r="J62" s="7">
        <f>1/3</f>
        <v>0.33333333333333331</v>
      </c>
      <c r="K62" s="5">
        <f>IF(J62&gt;0,1/J62,0)</f>
        <v>3</v>
      </c>
    </row>
    <row r="63" spans="1:11" ht="16.5">
      <c r="A63" s="121" t="str">
        <f>A9</f>
        <v>Outras Imobilizações Incorpóreas</v>
      </c>
      <c r="B63" s="92"/>
      <c r="C63" s="97"/>
      <c r="D63" s="117">
        <f>$J63*D41*PRESSUPOSTOS!D$11/12+IF(D41=0,IF(C41-SUM(C63)&gt;0,C41-SUM(C63),0),0)</f>
        <v>0</v>
      </c>
      <c r="E63" s="117">
        <f>$J63*E41*PRESSUPOSTOS!E$11/12+IF(E41=0,IF(D41-SUM($C$63:D63)&gt;0,D41-SUM($C$63:D63),0),0)</f>
        <v>0</v>
      </c>
      <c r="F63" s="117">
        <f>$J63*F41*PRESSUPOSTOS!F$11/12+IF(F41=0,IF(E41-SUM($C$63:E63)&gt;0,E41-SUM($C$63:E63),0),0)</f>
        <v>0</v>
      </c>
      <c r="G63" s="117">
        <f>$J63*G41*PRESSUPOSTOS!G$11/12+IF(G41=0,IF(F41-SUM($C$63:F63)&gt;0,F41-SUM($C$63:F63),0),0)</f>
        <v>0</v>
      </c>
      <c r="H63" s="117">
        <f>$J63*H41*PRESSUPOSTOS!H$11/12+IF(H41=0,IF(G41-SUM($C$63:G63)&gt;0,G41-SUM($C$63:G63),0),0)</f>
        <v>0</v>
      </c>
      <c r="I63" s="113"/>
      <c r="J63" s="7">
        <v>0.33329999999999999</v>
      </c>
      <c r="K63" s="5">
        <f>IF(J63&gt;0,1/J63,0)</f>
        <v>3.0003000300030003</v>
      </c>
    </row>
    <row r="64" spans="1:11" ht="17.25" thickBot="1">
      <c r="A64" s="259" t="s">
        <v>426</v>
      </c>
      <c r="B64" s="300"/>
      <c r="C64" s="303"/>
      <c r="D64" s="261">
        <f>SUM(D61:D63)</f>
        <v>0</v>
      </c>
      <c r="E64" s="261">
        <f>SUM(E61:E63)</f>
        <v>0</v>
      </c>
      <c r="F64" s="261">
        <f>SUM(F61:F63)</f>
        <v>0</v>
      </c>
      <c r="G64" s="261">
        <f>SUM(G61:G63)</f>
        <v>0</v>
      </c>
      <c r="H64" s="261">
        <f>SUM(H61:H63)</f>
        <v>0</v>
      </c>
      <c r="I64" s="113"/>
      <c r="J64" s="8"/>
      <c r="K64" s="2"/>
    </row>
    <row r="65" spans="1:11" ht="17.25" thickTop="1">
      <c r="A65" s="108" t="str">
        <f>A43</f>
        <v xml:space="preserve"> 2 . IMOBILIZADO CORPÓREO</v>
      </c>
      <c r="B65" s="92"/>
      <c r="C65" s="97"/>
      <c r="D65" s="117"/>
      <c r="E65" s="117"/>
      <c r="F65" s="117"/>
      <c r="G65" s="117"/>
      <c r="H65" s="117"/>
      <c r="I65" s="113"/>
      <c r="J65" s="7"/>
      <c r="K65" s="2"/>
    </row>
    <row r="66" spans="1:11" ht="16.5">
      <c r="A66" s="120" t="str">
        <f t="shared" ref="A66:A75" si="6">A12</f>
        <v>Terrenos e Recursos Naturais</v>
      </c>
      <c r="B66" s="92"/>
      <c r="C66" s="97"/>
      <c r="D66" s="117">
        <f>$J66*D44*PRESSUPOSTOS!D$11/12+IF(D44=0,IF(C44-SUM(C66)&gt;0,C44-SUM(C66),0),0)</f>
        <v>0</v>
      </c>
      <c r="E66" s="117">
        <f>$J66*E44*PRESSUPOSTOS!E$11/12+IF(E44=0,IF(D44-SUM($C$66:D66)&gt;0,D44-SUM($C$66:D66),0),0)</f>
        <v>0</v>
      </c>
      <c r="F66" s="117">
        <f>$J66*F44*PRESSUPOSTOS!F$11/12+IF(F44=0,IF(E44-SUM($C$66:E66)&gt;0,E44-SUM($C$66:E66),0),0)</f>
        <v>0</v>
      </c>
      <c r="G66" s="117">
        <f>$J66*G44*PRESSUPOSTOS!G$11/12+IF(G44=0,IF(F44-SUM($C$66:F66)&gt;0,F44-SUM($C$66:F66),0),0)</f>
        <v>0</v>
      </c>
      <c r="H66" s="117">
        <f>$J66*H44*PRESSUPOSTOS!H$11/12+IF(H44=0,IF(G44-SUM($C$66:G66)&gt;0,G44-SUM($C$66:G66),0),0)</f>
        <v>0</v>
      </c>
      <c r="I66" s="113"/>
      <c r="J66" s="7">
        <v>0</v>
      </c>
      <c r="K66" s="10">
        <f t="shared" ref="K66:K75" si="7">IF(J66&gt;0,1/J66,0)</f>
        <v>0</v>
      </c>
    </row>
    <row r="67" spans="1:11" ht="16.5">
      <c r="A67" s="121" t="str">
        <f t="shared" si="6"/>
        <v>Infra-estruturas</v>
      </c>
      <c r="B67" s="92"/>
      <c r="C67" s="97"/>
      <c r="D67" s="117">
        <f>$J67*D45*PRESSUPOSTOS!D$11/12+IF(D45=0,IF(C45-SUM(C67)&gt;0,C45-SUM(C67),0),0)</f>
        <v>0</v>
      </c>
      <c r="E67" s="117">
        <f>$J67*E45*PRESSUPOSTOS!E$11/12+IF(E45=0,IF(D45-SUM($C$67:D67)&gt;0,D45-SUM($C$67:D67),0),0)</f>
        <v>0</v>
      </c>
      <c r="F67" s="117">
        <f>$J67*F45*PRESSUPOSTOS!F$11/12+IF(F45=0,IF(E45-SUM($C$67:E67)&gt;0,E45-SUM($C$67:E67),0),0)</f>
        <v>0</v>
      </c>
      <c r="G67" s="117">
        <f>$J67*G45*PRESSUPOSTOS!G$11/12+IF(G45=0,IF(F45-SUM($C$67:F67)&gt;0,F45-SUM($C$67:F67),0),0)</f>
        <v>0</v>
      </c>
      <c r="H67" s="117">
        <f>$J67*H45*PRESSUPOSTOS!H$11/12+IF(H45=0,IF(G45-SUM($C$67:G67)&gt;0,G45-SUM($C$67:G67),0),0)</f>
        <v>0</v>
      </c>
      <c r="I67" s="104"/>
      <c r="J67" s="7">
        <v>0.05</v>
      </c>
      <c r="K67" s="10">
        <f t="shared" si="7"/>
        <v>20</v>
      </c>
    </row>
    <row r="68" spans="1:11" ht="16.5">
      <c r="A68" s="121" t="str">
        <f t="shared" si="6"/>
        <v>Adaptação e/ou ampliação de instalações</v>
      </c>
      <c r="B68" s="92"/>
      <c r="C68" s="97"/>
      <c r="D68" s="117">
        <f>$J68*D46*PRESSUPOSTOS!D$11/12+IF(D46=0,IF(C46-SUM(C68)&gt;0,C46-SUM(C68),0),0)</f>
        <v>0</v>
      </c>
      <c r="E68" s="117">
        <f>$J68*E46*PRESSUPOSTOS!E$11/12+IF(E46=0,IF(D46-SUM($C$68:D68)&gt;0,D46-SUM($C$68:D68),0),0)</f>
        <v>0</v>
      </c>
      <c r="F68" s="117">
        <f>$J68*F46*PRESSUPOSTOS!F$11/12+IF(F46=0,IF(E46-SUM($C$68:E68)&gt;0,E46-SUM($C$68:E68),0),0)</f>
        <v>0</v>
      </c>
      <c r="G68" s="117">
        <f>$J68*G46*PRESSUPOSTOS!G$11/12+IF(G46=0,IF(F46-SUM($C$68:F68)&gt;0,F46-SUM($C$68:F68),0),0)</f>
        <v>0</v>
      </c>
      <c r="H68" s="117">
        <f>$J68*H46*PRESSUPOSTOS!H$11/12+IF(H46=0,IF(G46-SUM($C$68:G68)&gt;0,G46-SUM($C$68:G68),0),0)</f>
        <v>0</v>
      </c>
      <c r="I68" s="113"/>
      <c r="J68" s="7">
        <v>0.14280000000000001</v>
      </c>
      <c r="K68" s="10">
        <f t="shared" si="7"/>
        <v>7.0028011204481784</v>
      </c>
    </row>
    <row r="69" spans="1:11" ht="16.5">
      <c r="A69" s="121" t="str">
        <f t="shared" si="6"/>
        <v>Equipamento</v>
      </c>
      <c r="B69" s="92"/>
      <c r="C69" s="97"/>
      <c r="D69" s="117">
        <f>$J69*D47*PRESSUPOSTOS!D$11/12+IF(D47=0,IF(C47-SUM(C69)&gt;0,C47-SUM(C69),0),0)</f>
        <v>0</v>
      </c>
      <c r="E69" s="117">
        <f>$J69*E47*PRESSUPOSTOS!E$11/12+IF(E47=0,IF(D47-SUM($C$69:D69)&gt;0,D47-SUM($C$69:D69),0),0)</f>
        <v>0</v>
      </c>
      <c r="F69" s="117">
        <f>$J69*F47*PRESSUPOSTOS!F$11/12+IF(F47=0,IF(E47-SUM($C$69:E69)&gt;0,E47-SUM($C$69:E69),0),0)</f>
        <v>0</v>
      </c>
      <c r="G69" s="117">
        <f>$J69*G47*PRESSUPOSTOS!G$11/12+IF(G47=0,IF(F47-SUM($C$69:F69)&gt;0,F47-SUM($C$69:F69),0),0)</f>
        <v>0</v>
      </c>
      <c r="H69" s="117">
        <f>$J69*H47*PRESSUPOSTOS!H$11/12+IF(H47=0,IF(G47-SUM($C$69:G69)&gt;0,G47-SUM($C$69:G69),0),0)</f>
        <v>0</v>
      </c>
      <c r="I69" s="113"/>
      <c r="J69" s="7">
        <v>0.14280000000000001</v>
      </c>
      <c r="K69" s="10">
        <f t="shared" si="7"/>
        <v>7.0028011204481784</v>
      </c>
    </row>
    <row r="70" spans="1:11" ht="16.5">
      <c r="A70" s="121" t="str">
        <f t="shared" si="6"/>
        <v>Equipamento de Armazenagem</v>
      </c>
      <c r="B70" s="92"/>
      <c r="C70" s="97"/>
      <c r="D70" s="117">
        <f>$J70*D48*PRESSUPOSTOS!D$11/12+IF(D48=0,IF(C48-SUM(C70)&gt;0,C48-SUM(C70),0),0)</f>
        <v>0</v>
      </c>
      <c r="E70" s="117">
        <f>$J70*E48*PRESSUPOSTOS!E$11/12+IF(E48=0,IF(D48-SUM($C$70:D70)&gt;0,D48-SUM($C$70:D70),0),0)</f>
        <v>0</v>
      </c>
      <c r="F70" s="117">
        <f>$J70*F48*PRESSUPOSTOS!F$11/12+IF(F48=0,IF(E48-SUM($C$70:E70)&gt;0,E48-SUM($C$70:E70),0),0)</f>
        <v>0</v>
      </c>
      <c r="G70" s="117">
        <f>$J70*G48*PRESSUPOSTOS!G$11/12+IF(G48=0,IF(F48-SUM($C$70:F70)&gt;0,F48-SUM($C$70:F70),0),0)</f>
        <v>0</v>
      </c>
      <c r="H70" s="117">
        <f>$J70*H48*PRESSUPOSTOS!H$11/12+IF(H48=0,IF(G48-SUM($C$70:G70)&gt;0,G48-SUM($C$70:G70),0),0)</f>
        <v>0</v>
      </c>
      <c r="I70" s="113"/>
      <c r="J70" s="7">
        <v>0.14280000000000001</v>
      </c>
      <c r="K70" s="10">
        <f t="shared" si="7"/>
        <v>7.0028011204481784</v>
      </c>
    </row>
    <row r="71" spans="1:11" ht="16.5">
      <c r="A71" s="121" t="str">
        <f t="shared" si="6"/>
        <v>Equipamento de Laboratório e Ambiente</v>
      </c>
      <c r="B71" s="92"/>
      <c r="C71" s="97"/>
      <c r="D71" s="117">
        <f>$J71*D49*PRESSUPOSTOS!D$11/12+IF(D49=0,IF(C49-SUM(C71)&gt;0,C49-SUM(C71),0),0)</f>
        <v>0</v>
      </c>
      <c r="E71" s="117">
        <f>$J71*E49*PRESSUPOSTOS!E$11/12+IF(E49=0,IF(D49-SUM($C$71:D71)&gt;0,D49-SUM($C$71:D71),0),0)</f>
        <v>0</v>
      </c>
      <c r="F71" s="117">
        <f>$J71*F49*PRESSUPOSTOS!F$11/12+IF(F49=0,IF(E49-SUM($C$71:E71)&gt;0,E49-SUM($C$71:E71),0),0)</f>
        <v>0</v>
      </c>
      <c r="G71" s="117">
        <f>$J71*G49*PRESSUPOSTOS!G$11/12+IF(G49=0,IF(F49-SUM($C$71:F71)&gt;0,F49-SUM($C$71:F71),0),0)</f>
        <v>0</v>
      </c>
      <c r="H71" s="117">
        <f>$J71*H49*PRESSUPOSTOS!H$11/12+IF(H49=0,IF(G49-SUM($C$71:G71)&gt;0,G49-SUM($C$71:G71),0),0)</f>
        <v>0</v>
      </c>
      <c r="I71" s="113"/>
      <c r="J71" s="7">
        <v>0.14280000000000001</v>
      </c>
      <c r="K71" s="10">
        <f t="shared" si="7"/>
        <v>7.0028011204481784</v>
      </c>
    </row>
    <row r="72" spans="1:11" ht="16.5">
      <c r="A72" s="121" t="str">
        <f t="shared" si="6"/>
        <v>Equipamento de Informática</v>
      </c>
      <c r="B72" s="92"/>
      <c r="C72" s="97"/>
      <c r="D72" s="117">
        <f>$J72*D50*PRESSUPOSTOS!D$11/12+IF(D50=0,IF(C50-SUM(C72)&gt;0,C50-SUM(C72),0),0)</f>
        <v>0</v>
      </c>
      <c r="E72" s="117">
        <f>$J72*E50*PRESSUPOSTOS!E$11/12+IF(E50=0,IF(D50-SUM($C$72:D72)&gt;0,D50-SUM($C$72:D72),0),0)</f>
        <v>0</v>
      </c>
      <c r="F72" s="117">
        <f>$J72*F50*PRESSUPOSTOS!F$11/12+IF(F50=0,IF(E50-SUM($C$72:E72)&gt;0,E50-SUM($C$72:E72),0),0)</f>
        <v>0</v>
      </c>
      <c r="G72" s="117">
        <f>$J72*G50*PRESSUPOSTOS!G$11/12+IF(G50=0,IF(F50-SUM($C$72:F72)&gt;0,F50-SUM($C$72:F72),0),0)</f>
        <v>0</v>
      </c>
      <c r="H72" s="117">
        <f>$J72*H50*PRESSUPOSTOS!H$11/12+IF(H50=0,IF(G50-SUM($C$72:G72)&gt;0,G50-SUM($C$72:G72),0),0)</f>
        <v>0</v>
      </c>
      <c r="I72" s="113"/>
      <c r="J72" s="7">
        <v>0.25</v>
      </c>
      <c r="K72" s="10">
        <f t="shared" si="7"/>
        <v>4</v>
      </c>
    </row>
    <row r="73" spans="1:11" ht="16.5">
      <c r="A73" s="121" t="str">
        <f t="shared" si="6"/>
        <v>Equipamento Auxiliares e Administrativos</v>
      </c>
      <c r="B73" s="92"/>
      <c r="C73" s="97"/>
      <c r="D73" s="117">
        <f>$J73*D51*PRESSUPOSTOS!D$11/12+IF(D51=0,IF(C51-SUM(C73)&gt;0,C51-SUM(C73),0),0)</f>
        <v>0</v>
      </c>
      <c r="E73" s="117">
        <f>$J73*E51*PRESSUPOSTOS!E$11/12+IF(E51=0,IF(D51-SUM($C$73:D73)&gt;0,D51-SUM($C$73:D73),0),0)</f>
        <v>0</v>
      </c>
      <c r="F73" s="117">
        <f>$J73*F51*PRESSUPOSTOS!F$11/12+IF(F51=0,IF(E51-SUM($C$73:E73)&gt;0,E51-SUM($C$73:E73),0),0)</f>
        <v>0</v>
      </c>
      <c r="G73" s="117">
        <f>$J73*G51*PRESSUPOSTOS!G$11/12+IF(G51=0,IF(F51-SUM($C$73:F73)&gt;0,F51-SUM($C$73:F73),0),0)</f>
        <v>0</v>
      </c>
      <c r="H73" s="117">
        <f>$J73*H51*PRESSUPOSTOS!H$11/12+IF(H51=0,IF(G51-SUM($C$73:G73)&gt;0,G51-SUM($C$73:G73),0),0)</f>
        <v>0</v>
      </c>
      <c r="I73" s="113"/>
      <c r="J73" s="7">
        <v>0.1</v>
      </c>
      <c r="K73" s="10">
        <f t="shared" si="7"/>
        <v>10</v>
      </c>
    </row>
    <row r="74" spans="1:11" ht="16.5">
      <c r="A74" s="121" t="str">
        <f t="shared" si="6"/>
        <v>Viaturas</v>
      </c>
      <c r="B74" s="92"/>
      <c r="C74" s="97"/>
      <c r="D74" s="117">
        <f>$J74*D52*PRESSUPOSTOS!D$11/12+IF(D52=0,IF(C52-SUM(C74)&gt;0,C52-SUM(C74),0),0)</f>
        <v>0</v>
      </c>
      <c r="E74" s="117">
        <f>$J74*E52*PRESSUPOSTOS!E$11/12+IF(E52=0,IF(D52-SUM($C$74:D74)&gt;0,D52-SUM($C$74:D74),0),0)</f>
        <v>0</v>
      </c>
      <c r="F74" s="117">
        <f>$J74*F52*PRESSUPOSTOS!F$11/12+IF(F52=0,IF(E52-SUM($C$74:E74)&gt;0,E52-SUM($C$74:E74),0),0)</f>
        <v>0</v>
      </c>
      <c r="G74" s="117">
        <f>$J74*G52*PRESSUPOSTOS!G$11/12+IF(G52=0,IF(F52-SUM($C$74:F74)&gt;0,F52-SUM($C$74:F74),0),0)</f>
        <v>0</v>
      </c>
      <c r="H74" s="117">
        <f>$J74*H52*PRESSUPOSTOS!H$11/12+IF(H52=0,IF(G52-SUM($C$74:G74)&gt;0,G52-SUM($C$74:G74),0),0)</f>
        <v>0</v>
      </c>
      <c r="I74" s="113"/>
      <c r="J74" s="7">
        <v>0.25</v>
      </c>
      <c r="K74" s="10">
        <f t="shared" si="7"/>
        <v>4</v>
      </c>
    </row>
    <row r="75" spans="1:11" ht="16.5">
      <c r="A75" s="121" t="str">
        <f t="shared" si="6"/>
        <v>Outras Imobilizações Corpóreas</v>
      </c>
      <c r="B75" s="92"/>
      <c r="C75" s="97"/>
      <c r="D75" s="117">
        <f>$J75*D53*PRESSUPOSTOS!D$11/12+IF(D53=0,IF(C53-SUM(C75)&gt;0,C53-SUM(C75),0),0)</f>
        <v>0</v>
      </c>
      <c r="E75" s="117">
        <f>$J75*E53*PRESSUPOSTOS!E$11/12+IF(E53=0,IF(D53-SUM($C$75:D75)&gt;0,D53-SUM($C$75:D75),0),0)</f>
        <v>0</v>
      </c>
      <c r="F75" s="117">
        <f>$J75*F53*PRESSUPOSTOS!F$11/12+IF(F53=0,IF(E53-SUM($C$75:E75)&gt;0,E53-SUM($C$75:E75),0),0)</f>
        <v>0</v>
      </c>
      <c r="G75" s="117">
        <f>$J75*G53*PRESSUPOSTOS!G$11/12+IF(G53=0,IF(F53-SUM($C$75:F75)&gt;0,F53-SUM($C$75:F75),0),0)</f>
        <v>0</v>
      </c>
      <c r="H75" s="117">
        <f>$J75*H53*PRESSUPOSTOS!H$11/12+IF(H53=0,IF(G53-SUM($C$75:G75)&gt;0,G53-SUM($C$75:G75),0),0)</f>
        <v>0</v>
      </c>
      <c r="I75" s="113"/>
      <c r="J75" s="7">
        <v>0.125</v>
      </c>
      <c r="K75" s="10">
        <f t="shared" si="7"/>
        <v>8</v>
      </c>
    </row>
    <row r="76" spans="1:11" ht="16.5" thickBot="1">
      <c r="A76" s="259" t="s">
        <v>438</v>
      </c>
      <c r="B76" s="260"/>
      <c r="C76" s="303"/>
      <c r="D76" s="261">
        <f>SUM(D66:D75)</f>
        <v>0</v>
      </c>
      <c r="E76" s="261">
        <f>SUM(E66:E75)</f>
        <v>0</v>
      </c>
      <c r="F76" s="261">
        <f>SUM(F66:F75)</f>
        <v>0</v>
      </c>
      <c r="G76" s="261">
        <f>SUM(G66:G75)</f>
        <v>0</v>
      </c>
      <c r="H76" s="261">
        <f>SUM(H66:H75)</f>
        <v>0</v>
      </c>
      <c r="I76" s="113"/>
      <c r="J76" s="2"/>
      <c r="K76" s="2"/>
    </row>
    <row r="77" spans="1:11" ht="17.25" thickTop="1" thickBot="1">
      <c r="A77" s="150" t="s">
        <v>450</v>
      </c>
      <c r="B77" s="156"/>
      <c r="C77" s="192"/>
      <c r="D77" s="152">
        <f>D76+D64</f>
        <v>0</v>
      </c>
      <c r="E77" s="152">
        <f>E76+E64</f>
        <v>0</v>
      </c>
      <c r="F77" s="152">
        <f>F76+F64</f>
        <v>0</v>
      </c>
      <c r="G77" s="152">
        <f>G76+G64</f>
        <v>0</v>
      </c>
      <c r="H77" s="152">
        <f>H76+H64</f>
        <v>0</v>
      </c>
      <c r="I77" s="113"/>
      <c r="J77" s="2"/>
      <c r="K77" s="2"/>
    </row>
  </sheetData>
  <phoneticPr fontId="12" type="noConversion"/>
  <printOptions horizontalCentered="1"/>
  <pageMargins left="0.39370078740157483" right="0.39370078740157483" top="0.39370078740157483" bottom="0.78740157480314965" header="0.51181102362204722" footer="0.51181102362204722"/>
  <pageSetup paperSize="9" scale="58" orientation="portrait" horizontalDpi="300" verticalDpi="300" r:id="rId1"/>
  <headerFooter alignWithMargins="0">
    <oddFooter>&amp;RPágina 25</oddFooter>
  </headerFooter>
  <legacyDrawing r:id="rId2"/>
</worksheet>
</file>

<file path=xl/worksheets/sheet27.xml><?xml version="1.0" encoding="utf-8"?>
<worksheet xmlns="http://schemas.openxmlformats.org/spreadsheetml/2006/main" xmlns:r="http://schemas.openxmlformats.org/officeDocument/2006/relationships">
  <sheetPr>
    <pageSetUpPr fitToPage="1"/>
  </sheetPr>
  <dimension ref="A1:H25"/>
  <sheetViews>
    <sheetView showGridLines="0" zoomScale="75" workbookViewId="0">
      <selection activeCell="D13" sqref="D13"/>
    </sheetView>
  </sheetViews>
  <sheetFormatPr defaultRowHeight="15"/>
  <cols>
    <col min="1" max="1" width="39.109375" customWidth="1"/>
    <col min="2" max="2" width="0" hidden="1" customWidth="1"/>
    <col min="3" max="3" width="9.33203125" customWidth="1"/>
  </cols>
  <sheetData>
    <row r="1" spans="1:8" ht="19.5" customHeight="1" thickBot="1">
      <c r="A1" s="335" t="s">
        <v>451</v>
      </c>
    </row>
    <row r="2" spans="1:8" ht="16.5">
      <c r="A2" s="124"/>
      <c r="B2" s="124"/>
      <c r="C2" s="125"/>
      <c r="D2" s="125"/>
      <c r="E2" s="125"/>
      <c r="F2" s="125"/>
      <c r="G2" s="125"/>
      <c r="H2" s="125"/>
    </row>
    <row r="3" spans="1:8" ht="15.75">
      <c r="A3" s="126" t="s">
        <v>452</v>
      </c>
      <c r="B3" s="126"/>
      <c r="C3" s="71"/>
      <c r="D3" s="71" t="str">
        <f>'PLANO INV.'!D3</f>
        <v>ANO 1</v>
      </c>
      <c r="E3" s="71" t="str">
        <f>'PLANO INV.'!E3</f>
        <v>ANO 2</v>
      </c>
      <c r="F3" s="71" t="str">
        <f>'PLANO INV.'!F3</f>
        <v>ANO 3</v>
      </c>
      <c r="G3" s="71" t="str">
        <f>'PLANO INV.'!G3</f>
        <v>ANO 4</v>
      </c>
      <c r="H3" s="71" t="str">
        <f>'PLANO INV.'!H3</f>
        <v>ANO 5</v>
      </c>
    </row>
    <row r="4" spans="1:8" ht="17.25" thickBot="1">
      <c r="A4" s="157"/>
      <c r="B4" s="102"/>
      <c r="C4" s="158"/>
      <c r="D4" s="127"/>
      <c r="E4" s="127"/>
      <c r="F4" s="127"/>
      <c r="G4" s="127"/>
      <c r="H4" s="127"/>
    </row>
    <row r="5" spans="1:8" ht="16.5">
      <c r="A5" s="98" t="s">
        <v>453</v>
      </c>
      <c r="B5" s="92"/>
      <c r="C5" s="97"/>
      <c r="D5" s="100">
        <f>SUM('DEM. RESULTADOS'!D18:D20)+'DEM. RESULTADOS'!D23+'DEM. RESULTADOS'!D24</f>
        <v>0</v>
      </c>
      <c r="E5" s="100">
        <f>SUM('DEM. RESULTADOS'!E18:E20)+'DEM. RESULTADOS'!E23+'DEM. RESULTADOS'!E24</f>
        <v>0</v>
      </c>
      <c r="F5" s="100">
        <f>SUM('DEM. RESULTADOS'!F18:F20)+'DEM. RESULTADOS'!F23+'DEM. RESULTADOS'!F24</f>
        <v>0</v>
      </c>
      <c r="G5" s="100">
        <f>SUM('DEM. RESULTADOS'!G18:G20)+'DEM. RESULTADOS'!G23+'DEM. RESULTADOS'!G24</f>
        <v>0</v>
      </c>
      <c r="H5" s="100">
        <f>SUM('DEM. RESULTADOS'!H18:H20)+'DEM. RESULTADOS'!H23+'DEM. RESULTADOS'!H24</f>
        <v>0</v>
      </c>
    </row>
    <row r="6" spans="1:8" ht="16.5">
      <c r="A6" s="96"/>
      <c r="B6" s="92"/>
      <c r="C6" s="97"/>
      <c r="D6" s="99"/>
      <c r="E6" s="99"/>
      <c r="F6" s="99"/>
      <c r="G6" s="99"/>
      <c r="H6" s="99"/>
    </row>
    <row r="7" spans="1:8" ht="16.5">
      <c r="A7" s="98" t="s">
        <v>454</v>
      </c>
      <c r="B7" s="92"/>
      <c r="C7" s="97"/>
      <c r="D7" s="100">
        <f>IF(PRESSUPOSTOS!D20=0,0,D5/(365*PRESSUPOSTOS!D11/12)*PRESSUPOSTOS!D20)</f>
        <v>0</v>
      </c>
      <c r="E7" s="100">
        <f>IF(PRESSUPOSTOS!E20=0,0,E5/(365*PRESSUPOSTOS!E11/12)*PRESSUPOSTOS!E20)</f>
        <v>0</v>
      </c>
      <c r="F7" s="100">
        <f>IF(PRESSUPOSTOS!F20=0,0,F5/(365*PRESSUPOSTOS!F11/12)*PRESSUPOSTOS!F20)</f>
        <v>0</v>
      </c>
      <c r="G7" s="100">
        <f>IF(PRESSUPOSTOS!G20=0,0,G5/(365*PRESSUPOSTOS!G11/12)*PRESSUPOSTOS!G20)</f>
        <v>0</v>
      </c>
      <c r="H7" s="100">
        <f>IF(PRESSUPOSTOS!H20=0,0,H5/(365*PRESSUPOSTOS!H11/12)*PRESSUPOSTOS!H20)</f>
        <v>0</v>
      </c>
    </row>
    <row r="8" spans="1:8" ht="16.5">
      <c r="A8" s="96"/>
      <c r="B8" s="92"/>
      <c r="C8" s="97"/>
      <c r="D8" s="99"/>
      <c r="E8" s="99"/>
      <c r="F8" s="99"/>
      <c r="G8" s="99"/>
      <c r="H8" s="99"/>
    </row>
    <row r="9" spans="1:8" ht="16.5">
      <c r="A9" s="98" t="s">
        <v>455</v>
      </c>
      <c r="B9" s="92"/>
      <c r="C9" s="97"/>
      <c r="D9" s="100">
        <f>('VENDAS PROD. ACAB.'!D58+'PREST. SERV.'!D16+'VENDAS DE MERC.'!D57)*(1+(ESTADO!D12*(1-PRESSUPOSTOS!D22)))/(365*PRESSUPOSTOS!D11/12)*PRESSUPOSTOS!D15</f>
        <v>0</v>
      </c>
      <c r="E9" s="100">
        <f>('VENDAS PROD. ACAB.'!E58+'PREST. SERV.'!E16+'VENDAS DE MERC.'!E57)*(1+(ESTADO!E12*(1-PRESSUPOSTOS!E22)))/(365*PRESSUPOSTOS!E11/12)*PRESSUPOSTOS!E15</f>
        <v>0</v>
      </c>
      <c r="F9" s="100">
        <f>('VENDAS PROD. ACAB.'!F58+'PREST. SERV.'!F16+'VENDAS DE MERC.'!F57)*(1+(ESTADO!F12*(1-PRESSUPOSTOS!F22)))/(365*PRESSUPOSTOS!F11/12)*PRESSUPOSTOS!F15</f>
        <v>0</v>
      </c>
      <c r="G9" s="100">
        <f>('VENDAS PROD. ACAB.'!G58+'PREST. SERV.'!G16+'VENDAS DE MERC.'!G57)*(1+(ESTADO!G12*(1-PRESSUPOSTOS!G22)))/(365*PRESSUPOSTOS!G11/12)*PRESSUPOSTOS!G15</f>
        <v>0</v>
      </c>
      <c r="H9" s="100">
        <f>('VENDAS PROD. ACAB.'!H58+'PREST. SERV.'!H16+'VENDAS DE MERC.'!H57)*(1+(ESTADO!H12*(1-PRESSUPOSTOS!H22)))/(365*PRESSUPOSTOS!H11/12)*PRESSUPOSTOS!H15</f>
        <v>0</v>
      </c>
    </row>
    <row r="10" spans="1:8" ht="16.5">
      <c r="A10" s="96"/>
      <c r="B10" s="92"/>
      <c r="C10" s="97"/>
      <c r="D10" s="99"/>
      <c r="E10" s="99"/>
      <c r="F10" s="99"/>
      <c r="G10" s="99"/>
      <c r="H10" s="99"/>
    </row>
    <row r="11" spans="1:8" ht="16.5">
      <c r="A11" s="98" t="s">
        <v>456</v>
      </c>
      <c r="B11" s="92"/>
      <c r="C11" s="97"/>
      <c r="D11" s="100">
        <f>'CUSTO DAS MERC.'!D30</f>
        <v>0</v>
      </c>
      <c r="E11" s="100">
        <f>'CUSTO DAS MERC.'!E30</f>
        <v>0</v>
      </c>
      <c r="F11" s="100">
        <f>'CUSTO DAS MERC.'!F30</f>
        <v>0</v>
      </c>
      <c r="G11" s="100">
        <f>'CUSTO DAS MERC.'!G30</f>
        <v>0</v>
      </c>
      <c r="H11" s="100">
        <f>'CUSTO DAS MERC.'!H30</f>
        <v>0</v>
      </c>
    </row>
    <row r="12" spans="1:8" ht="16.5">
      <c r="A12" s="96"/>
      <c r="B12" s="92"/>
      <c r="C12" s="97"/>
      <c r="D12" s="100"/>
      <c r="E12" s="100"/>
      <c r="F12" s="100"/>
      <c r="G12" s="100"/>
      <c r="H12" s="100"/>
    </row>
    <row r="13" spans="1:8" ht="16.5">
      <c r="A13" s="98" t="s">
        <v>457</v>
      </c>
      <c r="B13" s="92"/>
      <c r="C13" s="97"/>
      <c r="D13" s="100">
        <f>C.M.V.M.C.!D30</f>
        <v>0</v>
      </c>
      <c r="E13" s="100">
        <f>C.M.V.M.C.!E30</f>
        <v>0</v>
      </c>
      <c r="F13" s="100">
        <f>C.M.V.M.C.!F30</f>
        <v>0</v>
      </c>
      <c r="G13" s="100">
        <f>C.M.V.M.C.!G30</f>
        <v>0</v>
      </c>
      <c r="H13" s="100">
        <f>C.M.V.M.C.!H30</f>
        <v>0</v>
      </c>
    </row>
    <row r="14" spans="1:8" ht="16.5">
      <c r="A14" s="96"/>
      <c r="B14" s="92"/>
      <c r="C14" s="97"/>
      <c r="D14" s="100"/>
      <c r="E14" s="100"/>
      <c r="F14" s="100"/>
      <c r="G14" s="100"/>
      <c r="H14" s="100"/>
    </row>
    <row r="15" spans="1:8" ht="16.5">
      <c r="A15" s="98" t="s">
        <v>458</v>
      </c>
      <c r="B15" s="92"/>
      <c r="C15" s="97"/>
      <c r="D15" s="100">
        <f>C.M.V.M.C.!D35</f>
        <v>0</v>
      </c>
      <c r="E15" s="100">
        <f>C.M.V.M.C.!E35</f>
        <v>0</v>
      </c>
      <c r="F15" s="100">
        <f>C.M.V.M.C.!F35</f>
        <v>0</v>
      </c>
      <c r="G15" s="100">
        <f>C.M.V.M.C.!G35</f>
        <v>0</v>
      </c>
      <c r="H15" s="100">
        <f>C.M.V.M.C.!H35</f>
        <v>0</v>
      </c>
    </row>
    <row r="16" spans="1:8" ht="17.25" thickBot="1">
      <c r="A16" s="220"/>
      <c r="B16" s="269"/>
      <c r="C16" s="221"/>
      <c r="D16" s="221"/>
      <c r="E16" s="221"/>
      <c r="F16" s="221"/>
      <c r="G16" s="221"/>
      <c r="H16" s="221"/>
    </row>
    <row r="17" spans="1:8" ht="17.25" thickTop="1">
      <c r="A17" s="308" t="s">
        <v>459</v>
      </c>
      <c r="B17" s="194"/>
      <c r="C17" s="123"/>
      <c r="D17" s="132">
        <f>D19+D20</f>
        <v>0</v>
      </c>
      <c r="E17" s="132">
        <f>E19+E20</f>
        <v>0</v>
      </c>
      <c r="F17" s="132">
        <f>F19+F20</f>
        <v>0</v>
      </c>
      <c r="G17" s="132">
        <f>G19+G20</f>
        <v>0</v>
      </c>
      <c r="H17" s="239">
        <f>H19+H20</f>
        <v>0</v>
      </c>
    </row>
    <row r="18" spans="1:8" ht="16.5">
      <c r="A18" s="96"/>
      <c r="B18" s="92"/>
      <c r="C18" s="97"/>
      <c r="D18" s="97"/>
      <c r="E18" s="97"/>
      <c r="F18" s="97"/>
      <c r="G18" s="97"/>
      <c r="H18" s="97"/>
    </row>
    <row r="19" spans="1:8" ht="16.5">
      <c r="A19" s="108" t="s">
        <v>460</v>
      </c>
      <c r="B19" s="92"/>
      <c r="C19" s="97"/>
      <c r="D19" s="117">
        <f>(C.M.V.M.C.!D29+'CUSTO DAS MERC.'!D33)/(1+ESTADO!D13)/(365*PRESSUPOSTOS!D11/12)*PRESSUPOSTOS!D13</f>
        <v>0</v>
      </c>
      <c r="E19" s="117">
        <f>(C.M.V.M.C.!E29+'CUSTO DAS MERC.'!E33)/(1+ESTADO!E13)/(365*PRESSUPOSTOS!E11/12)*PRESSUPOSTOS!E13</f>
        <v>0</v>
      </c>
      <c r="F19" s="117">
        <f>(C.M.V.M.C.!F29+'CUSTO DAS MERC.'!F33)/(1+ESTADO!F13)/(365*PRESSUPOSTOS!F11/12)*PRESSUPOSTOS!F13</f>
        <v>0</v>
      </c>
      <c r="G19" s="117">
        <f>(C.M.V.M.C.!G29+'CUSTO DAS MERC.'!G33)/(1+ESTADO!G13)/(365*PRESSUPOSTOS!G11/12)*PRESSUPOSTOS!G13</f>
        <v>0</v>
      </c>
      <c r="H19" s="117">
        <f>(C.M.V.M.C.!H29+'CUSTO DAS MERC.'!H33)/(1+ESTADO!H13)/(365*PRESSUPOSTOS!H11/12)*PRESSUPOSTOS!H13</f>
        <v>0</v>
      </c>
    </row>
    <row r="20" spans="1:8" ht="16.5">
      <c r="A20" s="108" t="s">
        <v>211</v>
      </c>
      <c r="B20" s="92"/>
      <c r="C20" s="97"/>
      <c r="D20" s="117">
        <f>'F.S.E. E PROV.'!D18*((1+ESTADO!D13))/(365*PRESSUPOSTOS!D11/12)*PRESSUPOSTOS!D14</f>
        <v>0</v>
      </c>
      <c r="E20" s="117">
        <f>'F.S.E. E PROV.'!E18*((1+ESTADO!E13))/(365*PRESSUPOSTOS!E11/12)*PRESSUPOSTOS!E14</f>
        <v>0</v>
      </c>
      <c r="F20" s="117">
        <f>'F.S.E. E PROV.'!F18*((1+ESTADO!F13))/(365*PRESSUPOSTOS!F11/12)*PRESSUPOSTOS!F14</f>
        <v>0</v>
      </c>
      <c r="G20" s="117">
        <f>'F.S.E. E PROV.'!G18*((1+ESTADO!G13))/(365*PRESSUPOSTOS!G11/12)*PRESSUPOSTOS!G14</f>
        <v>0</v>
      </c>
      <c r="H20" s="117">
        <f>'F.S.E. E PROV.'!H18*((1+ESTADO!H13))/(365*PRESSUPOSTOS!H11/12)*PRESSUPOSTOS!H14</f>
        <v>0</v>
      </c>
    </row>
    <row r="21" spans="1:8" ht="17.25" thickBot="1">
      <c r="A21" s="220"/>
      <c r="B21" s="269"/>
      <c r="C21" s="221"/>
      <c r="D21" s="221"/>
      <c r="E21" s="221"/>
      <c r="F21" s="221"/>
      <c r="G21" s="221"/>
      <c r="H21" s="221"/>
    </row>
    <row r="22" spans="1:8" ht="17.25" thickTop="1">
      <c r="A22" s="98" t="s">
        <v>461</v>
      </c>
      <c r="B22" s="92"/>
      <c r="C22" s="97"/>
      <c r="D22" s="100">
        <f>D7+D9+D11+D13+D15-D17</f>
        <v>0</v>
      </c>
      <c r="E22" s="100">
        <f>E7+E9+E11+E13+E15-E17</f>
        <v>0</v>
      </c>
      <c r="F22" s="100">
        <f>F7+F9+F11+F13+F15-F17</f>
        <v>0</v>
      </c>
      <c r="G22" s="100">
        <f>G7+G9+G11+G13+G15-G17</f>
        <v>0</v>
      </c>
      <c r="H22" s="100">
        <f>H7+H9+H11+H13+H15-H17</f>
        <v>0</v>
      </c>
    </row>
    <row r="23" spans="1:8" ht="16.5">
      <c r="A23" s="96"/>
      <c r="B23" s="92"/>
      <c r="C23" s="97"/>
      <c r="D23" s="99"/>
      <c r="E23" s="99"/>
      <c r="F23" s="99"/>
      <c r="G23" s="99"/>
      <c r="H23" s="99"/>
    </row>
    <row r="24" spans="1:8" ht="15.75">
      <c r="A24" s="98" t="s">
        <v>462</v>
      </c>
      <c r="B24" s="93"/>
      <c r="C24" s="99"/>
      <c r="D24" s="100">
        <f>D22</f>
        <v>0</v>
      </c>
      <c r="E24" s="100">
        <f>E22-D22</f>
        <v>0</v>
      </c>
      <c r="F24" s="100">
        <f>F22-E22</f>
        <v>0</v>
      </c>
      <c r="G24" s="100">
        <f>G22-F22</f>
        <v>0</v>
      </c>
      <c r="H24" s="100">
        <f>H22-G22</f>
        <v>0</v>
      </c>
    </row>
    <row r="25" spans="1:8" ht="17.25" thickBot="1">
      <c r="A25" s="102"/>
      <c r="B25" s="102"/>
      <c r="C25" s="127"/>
      <c r="D25" s="127"/>
      <c r="E25" s="127"/>
      <c r="F25" s="127"/>
      <c r="G25" s="127"/>
      <c r="H25" s="127"/>
    </row>
  </sheetData>
  <phoneticPr fontId="12" type="noConversion"/>
  <printOptions horizontalCentered="1"/>
  <pageMargins left="0.39370078740157483" right="0.39370078740157483" top="0.51181102362204722" bottom="0.6692913385826772" header="0.51181102362204722" footer="0.51181102362204722"/>
  <pageSetup paperSize="9" scale="86" orientation="portrait" horizontalDpi="300" verticalDpi="300" r:id="rId1"/>
  <headerFooter alignWithMargins="0">
    <oddFooter>&amp;RPágina 26</oddFooter>
  </headerFooter>
  <legacyDrawing r:id="rId2"/>
</worksheet>
</file>

<file path=xl/worksheets/sheet28.xml><?xml version="1.0" encoding="utf-8"?>
<worksheet xmlns="http://schemas.openxmlformats.org/spreadsheetml/2006/main" xmlns:r="http://schemas.openxmlformats.org/officeDocument/2006/relationships">
  <sheetPr>
    <pageSetUpPr fitToPage="1"/>
  </sheetPr>
  <dimension ref="A1:H44"/>
  <sheetViews>
    <sheetView showGridLines="0" zoomScale="75" workbookViewId="0">
      <selection activeCell="C19" sqref="C19"/>
    </sheetView>
  </sheetViews>
  <sheetFormatPr defaultRowHeight="15"/>
  <cols>
    <col min="1" max="1" width="27.109375" customWidth="1"/>
    <col min="2" max="2" width="0" hidden="1" customWidth="1"/>
  </cols>
  <sheetData>
    <row r="1" spans="1:8" ht="18.75">
      <c r="A1" s="335" t="s">
        <v>463</v>
      </c>
    </row>
    <row r="2" spans="1:8" ht="19.5" customHeight="1" thickBot="1">
      <c r="A2" s="335" t="s">
        <v>464</v>
      </c>
    </row>
    <row r="3" spans="1:8" ht="16.5">
      <c r="A3" s="124"/>
      <c r="B3" s="124"/>
      <c r="C3" s="125"/>
      <c r="D3" s="125"/>
      <c r="E3" s="125"/>
      <c r="F3" s="125"/>
      <c r="G3" s="125"/>
      <c r="H3" s="125"/>
    </row>
    <row r="4" spans="1:8" ht="15.75">
      <c r="A4" s="126" t="s">
        <v>465</v>
      </c>
      <c r="B4" s="126"/>
      <c r="C4" s="71"/>
      <c r="D4" s="71" t="str">
        <f>PRESSUPOSTOS!D8</f>
        <v>ANO 1</v>
      </c>
      <c r="E4" s="71" t="str">
        <f>PRESSUPOSTOS!E8</f>
        <v>ANO 2</v>
      </c>
      <c r="F4" s="71" t="str">
        <f>PRESSUPOSTOS!F8</f>
        <v>ANO 3</v>
      </c>
      <c r="G4" s="71" t="str">
        <f>PRESSUPOSTOS!G8</f>
        <v>ANO 4</v>
      </c>
      <c r="H4" s="71" t="str">
        <f>PRESSUPOSTOS!H8</f>
        <v>ANO 5</v>
      </c>
    </row>
    <row r="5" spans="1:8" ht="17.25" thickBot="1">
      <c r="A5" s="157"/>
      <c r="B5" s="102"/>
      <c r="C5" s="158"/>
      <c r="D5" s="127"/>
      <c r="E5" s="127"/>
      <c r="F5" s="127"/>
      <c r="G5" s="127"/>
      <c r="H5" s="127"/>
    </row>
    <row r="6" spans="1:8" ht="16.5">
      <c r="A6" s="29" t="s">
        <v>466</v>
      </c>
      <c r="B6" s="87"/>
      <c r="C6" s="249"/>
      <c r="D6" s="383">
        <v>0</v>
      </c>
      <c r="E6" s="383">
        <v>0</v>
      </c>
      <c r="F6" s="383">
        <v>0</v>
      </c>
      <c r="G6" s="383">
        <v>0</v>
      </c>
      <c r="H6" s="383">
        <v>0</v>
      </c>
    </row>
    <row r="7" spans="1:8" ht="16.5">
      <c r="A7" s="29" t="s">
        <v>467</v>
      </c>
      <c r="B7" s="87"/>
      <c r="C7" s="249"/>
      <c r="D7" s="383">
        <v>0</v>
      </c>
      <c r="E7" s="383">
        <f>D7</f>
        <v>0</v>
      </c>
      <c r="F7" s="383">
        <f>E7</f>
        <v>0</v>
      </c>
      <c r="G7" s="383">
        <f>F7</f>
        <v>0</v>
      </c>
      <c r="H7" s="383">
        <f>G7</f>
        <v>0</v>
      </c>
    </row>
    <row r="8" spans="1:8" ht="16.5">
      <c r="A8" s="29" t="s">
        <v>468</v>
      </c>
      <c r="B8" s="87"/>
      <c r="C8" s="249"/>
      <c r="D8" s="383">
        <v>0</v>
      </c>
      <c r="E8" s="383">
        <v>0</v>
      </c>
      <c r="F8" s="383">
        <v>0</v>
      </c>
      <c r="G8" s="383">
        <v>0</v>
      </c>
      <c r="H8" s="383">
        <v>0</v>
      </c>
    </row>
    <row r="9" spans="1:8" ht="17.25" thickBot="1">
      <c r="A9" s="29" t="s">
        <v>469</v>
      </c>
      <c r="B9" s="87"/>
      <c r="C9" s="249"/>
      <c r="D9" s="383">
        <v>0.04</v>
      </c>
      <c r="E9" s="383">
        <f>D9</f>
        <v>0.04</v>
      </c>
      <c r="F9" s="383">
        <f>E9</f>
        <v>0.04</v>
      </c>
      <c r="G9" s="383">
        <f>F9</f>
        <v>0.04</v>
      </c>
      <c r="H9" s="383">
        <f>G9</f>
        <v>0.04</v>
      </c>
    </row>
    <row r="10" spans="1:8" ht="16.5" customHeight="1">
      <c r="A10" s="422" t="s">
        <v>470</v>
      </c>
      <c r="B10" s="423"/>
      <c r="C10" s="423"/>
      <c r="D10" s="423"/>
      <c r="E10" s="423"/>
      <c r="F10" s="423"/>
      <c r="G10" s="423"/>
      <c r="H10" s="424"/>
    </row>
    <row r="11" spans="1:8" ht="15" customHeight="1">
      <c r="A11" s="425"/>
      <c r="B11" s="426"/>
      <c r="C11" s="426"/>
      <c r="D11" s="426"/>
      <c r="E11" s="426"/>
      <c r="F11" s="426"/>
      <c r="G11" s="426"/>
      <c r="H11" s="427"/>
    </row>
    <row r="12" spans="1:8" ht="15.75" customHeight="1" thickBot="1">
      <c r="A12" s="428"/>
      <c r="B12" s="429"/>
      <c r="C12" s="429"/>
      <c r="D12" s="429"/>
      <c r="E12" s="429"/>
      <c r="F12" s="429"/>
      <c r="G12" s="429"/>
      <c r="H12" s="430"/>
    </row>
    <row r="13" spans="1:8" ht="16.5">
      <c r="A13" s="96"/>
      <c r="B13" s="92"/>
      <c r="C13" s="141"/>
      <c r="D13" s="142" t="s">
        <v>471</v>
      </c>
      <c r="E13" s="142" t="s">
        <v>472</v>
      </c>
      <c r="F13" s="142" t="s">
        <v>284</v>
      </c>
      <c r="G13" s="142" t="s">
        <v>473</v>
      </c>
      <c r="H13" s="142" t="s">
        <v>474</v>
      </c>
    </row>
    <row r="14" spans="1:8" ht="16.5">
      <c r="A14" s="96"/>
      <c r="B14" s="92"/>
      <c r="C14" s="142" t="s">
        <v>475</v>
      </c>
      <c r="D14" s="142" t="s">
        <v>476</v>
      </c>
      <c r="E14" s="142" t="s">
        <v>477</v>
      </c>
      <c r="F14" s="141"/>
      <c r="G14" s="142" t="s">
        <v>478</v>
      </c>
      <c r="H14" s="142" t="s">
        <v>479</v>
      </c>
    </row>
    <row r="15" spans="1:8" ht="16.5">
      <c r="A15" s="96"/>
      <c r="B15" s="92"/>
      <c r="C15" s="144"/>
      <c r="D15" s="145" t="s">
        <v>480</v>
      </c>
      <c r="E15" s="144" t="s">
        <v>481</v>
      </c>
      <c r="F15" s="144"/>
      <c r="G15" s="145" t="s">
        <v>482</v>
      </c>
      <c r="H15" s="145" t="s">
        <v>476</v>
      </c>
    </row>
    <row r="16" spans="1:8" ht="16.5">
      <c r="A16" s="96"/>
      <c r="B16" s="92"/>
      <c r="C16" s="116"/>
      <c r="D16" s="116"/>
      <c r="E16" s="116"/>
      <c r="F16" s="116"/>
      <c r="G16" s="116"/>
      <c r="H16" s="116"/>
    </row>
    <row r="17" spans="1:8" ht="16.5">
      <c r="A17" s="108" t="s">
        <v>296</v>
      </c>
      <c r="B17" s="92"/>
      <c r="C17" s="136"/>
      <c r="D17" s="117">
        <f>C17</f>
        <v>0</v>
      </c>
      <c r="E17" s="117">
        <v>0</v>
      </c>
      <c r="F17" s="386">
        <v>0</v>
      </c>
      <c r="G17" s="117">
        <f>D17</f>
        <v>0</v>
      </c>
      <c r="H17" s="117">
        <f t="shared" ref="H17:H33" si="0">E17+F17</f>
        <v>0</v>
      </c>
    </row>
    <row r="18" spans="1:8" ht="16.5">
      <c r="A18" s="108" t="s">
        <v>299</v>
      </c>
      <c r="B18" s="92"/>
      <c r="C18" s="386">
        <v>0</v>
      </c>
      <c r="D18" s="117">
        <f>G17+C18</f>
        <v>0</v>
      </c>
      <c r="E18" s="117">
        <f>(D18*(PRESSUPOSTOS!D26+FINANCIAMENTO!D7))/2*(1+FINANCIAMENTO!D9)</f>
        <v>0</v>
      </c>
      <c r="F18" s="386">
        <v>0</v>
      </c>
      <c r="G18" s="117">
        <f t="shared" ref="G18:G33" si="1">D18-F18</f>
        <v>0</v>
      </c>
      <c r="H18" s="117">
        <f t="shared" si="0"/>
        <v>0</v>
      </c>
    </row>
    <row r="19" spans="1:8" ht="16.5">
      <c r="A19" s="108" t="s">
        <v>302</v>
      </c>
      <c r="B19" s="92"/>
      <c r="C19" s="386">
        <v>0</v>
      </c>
      <c r="D19" s="117">
        <f t="shared" ref="D19:D33" si="2">G18+C19</f>
        <v>0</v>
      </c>
      <c r="E19" s="117">
        <f>(D19*(PRESSUPOSTOS!D26+FINANCIAMENTO!D7))/2*(1+FINANCIAMENTO!D9)</f>
        <v>0</v>
      </c>
      <c r="F19" s="386">
        <v>0</v>
      </c>
      <c r="G19" s="117">
        <f t="shared" si="1"/>
        <v>0</v>
      </c>
      <c r="H19" s="117">
        <f t="shared" si="0"/>
        <v>0</v>
      </c>
    </row>
    <row r="20" spans="1:8" ht="16.5">
      <c r="A20" s="108" t="s">
        <v>303</v>
      </c>
      <c r="B20" s="92"/>
      <c r="C20" s="386">
        <v>0</v>
      </c>
      <c r="D20" s="117">
        <f t="shared" si="2"/>
        <v>0</v>
      </c>
      <c r="E20" s="117">
        <f>(D20*(PRESSUPOSTOS!E26+FINANCIAMENTO!E7))/2*(1+FINANCIAMENTO!E9)</f>
        <v>0</v>
      </c>
      <c r="F20" s="386">
        <v>0</v>
      </c>
      <c r="G20" s="117">
        <f t="shared" si="1"/>
        <v>0</v>
      </c>
      <c r="H20" s="117">
        <f t="shared" si="0"/>
        <v>0</v>
      </c>
    </row>
    <row r="21" spans="1:8" ht="16.5">
      <c r="A21" s="108" t="s">
        <v>305</v>
      </c>
      <c r="B21" s="92"/>
      <c r="C21" s="386">
        <v>0</v>
      </c>
      <c r="D21" s="117">
        <f t="shared" si="2"/>
        <v>0</v>
      </c>
      <c r="E21" s="117">
        <f>(D21*(PRESSUPOSTOS!E26+FINANCIAMENTO!E7))/2*(1+FINANCIAMENTO!E9)</f>
        <v>0</v>
      </c>
      <c r="F21" s="386">
        <v>0</v>
      </c>
      <c r="G21" s="117">
        <f t="shared" si="1"/>
        <v>0</v>
      </c>
      <c r="H21" s="117">
        <f t="shared" si="0"/>
        <v>0</v>
      </c>
    </row>
    <row r="22" spans="1:8" ht="16.5">
      <c r="A22" s="108" t="s">
        <v>307</v>
      </c>
      <c r="B22" s="92"/>
      <c r="C22" s="386">
        <v>0</v>
      </c>
      <c r="D22" s="117">
        <f t="shared" si="2"/>
        <v>0</v>
      </c>
      <c r="E22" s="117">
        <f>(D22*(PRESSUPOSTOS!F26+FINANCIAMENTO!F7))/2*(1+FINANCIAMENTO!F9)</f>
        <v>0</v>
      </c>
      <c r="F22" s="386">
        <v>0</v>
      </c>
      <c r="G22" s="117">
        <f t="shared" si="1"/>
        <v>0</v>
      </c>
      <c r="H22" s="117">
        <f t="shared" si="0"/>
        <v>0</v>
      </c>
    </row>
    <row r="23" spans="1:8" ht="16.5">
      <c r="A23" s="108" t="s">
        <v>309</v>
      </c>
      <c r="B23" s="92"/>
      <c r="C23" s="386">
        <v>0</v>
      </c>
      <c r="D23" s="117">
        <f t="shared" si="2"/>
        <v>0</v>
      </c>
      <c r="E23" s="117">
        <f>(D23*(PRESSUPOSTOS!F26+FINANCIAMENTO!F7))/2*(1+FINANCIAMENTO!F9)</f>
        <v>0</v>
      </c>
      <c r="F23" s="386">
        <v>0</v>
      </c>
      <c r="G23" s="117">
        <f t="shared" si="1"/>
        <v>0</v>
      </c>
      <c r="H23" s="117">
        <f t="shared" si="0"/>
        <v>0</v>
      </c>
    </row>
    <row r="24" spans="1:8" ht="16.5">
      <c r="A24" s="108" t="s">
        <v>311</v>
      </c>
      <c r="B24" s="92"/>
      <c r="C24" s="386">
        <v>0</v>
      </c>
      <c r="D24" s="117">
        <f t="shared" si="2"/>
        <v>0</v>
      </c>
      <c r="E24" s="117">
        <f>(D24*(PRESSUPOSTOS!G26+FINANCIAMENTO!G7))/2*(1+FINANCIAMENTO!G9)</f>
        <v>0</v>
      </c>
      <c r="F24" s="386">
        <v>0</v>
      </c>
      <c r="G24" s="117">
        <f t="shared" si="1"/>
        <v>0</v>
      </c>
      <c r="H24" s="117">
        <f t="shared" si="0"/>
        <v>0</v>
      </c>
    </row>
    <row r="25" spans="1:8" ht="16.5">
      <c r="A25" s="108" t="s">
        <v>313</v>
      </c>
      <c r="B25" s="92"/>
      <c r="C25" s="386">
        <v>0</v>
      </c>
      <c r="D25" s="117">
        <f t="shared" si="2"/>
        <v>0</v>
      </c>
      <c r="E25" s="117">
        <f>(D25*(PRESSUPOSTOS!G26+FINANCIAMENTO!G7))/2*(1+FINANCIAMENTO!G9)</f>
        <v>0</v>
      </c>
      <c r="F25" s="386">
        <v>0</v>
      </c>
      <c r="G25" s="117">
        <f t="shared" si="1"/>
        <v>0</v>
      </c>
      <c r="H25" s="117">
        <f t="shared" si="0"/>
        <v>0</v>
      </c>
    </row>
    <row r="26" spans="1:8" ht="16.5">
      <c r="A26" s="108" t="s">
        <v>315</v>
      </c>
      <c r="B26" s="92"/>
      <c r="C26" s="386">
        <v>0</v>
      </c>
      <c r="D26" s="117">
        <f t="shared" si="2"/>
        <v>0</v>
      </c>
      <c r="E26" s="117">
        <f>(D26*(PRESSUPOSTOS!H26+FINANCIAMENTO!H7))/2*(1+FINANCIAMENTO!H9)</f>
        <v>0</v>
      </c>
      <c r="F26" s="386">
        <v>0</v>
      </c>
      <c r="G26" s="117">
        <f t="shared" si="1"/>
        <v>0</v>
      </c>
      <c r="H26" s="117">
        <f t="shared" si="0"/>
        <v>0</v>
      </c>
    </row>
    <row r="27" spans="1:8" ht="16.5">
      <c r="A27" s="108" t="s">
        <v>317</v>
      </c>
      <c r="B27" s="92"/>
      <c r="C27" s="386">
        <v>0</v>
      </c>
      <c r="D27" s="117">
        <f t="shared" si="2"/>
        <v>0</v>
      </c>
      <c r="E27" s="117">
        <f>(D27*(PRESSUPOSTOS!$H$26+FINANCIAMENTO!$H$7))/2*(1+FINANCIAMENTO!$H$9)</f>
        <v>0</v>
      </c>
      <c r="F27" s="386">
        <v>0</v>
      </c>
      <c r="G27" s="117">
        <f t="shared" si="1"/>
        <v>0</v>
      </c>
      <c r="H27" s="117">
        <f t="shared" si="0"/>
        <v>0</v>
      </c>
    </row>
    <row r="28" spans="1:8" ht="16.5">
      <c r="A28" s="108" t="s">
        <v>319</v>
      </c>
      <c r="B28" s="92"/>
      <c r="C28" s="386">
        <v>0</v>
      </c>
      <c r="D28" s="117">
        <f t="shared" si="2"/>
        <v>0</v>
      </c>
      <c r="E28" s="117">
        <f>(D28*(PRESSUPOSTOS!$H$26+FINANCIAMENTO!$H$7))/2*(1+FINANCIAMENTO!$H$9)</f>
        <v>0</v>
      </c>
      <c r="F28" s="386">
        <v>0</v>
      </c>
      <c r="G28" s="117">
        <f t="shared" si="1"/>
        <v>0</v>
      </c>
      <c r="H28" s="117">
        <f t="shared" si="0"/>
        <v>0</v>
      </c>
    </row>
    <row r="29" spans="1:8" ht="16.5">
      <c r="A29" s="108" t="s">
        <v>321</v>
      </c>
      <c r="B29" s="92"/>
      <c r="C29" s="386">
        <v>0</v>
      </c>
      <c r="D29" s="117">
        <f t="shared" si="2"/>
        <v>0</v>
      </c>
      <c r="E29" s="117">
        <f>(D29*(PRESSUPOSTOS!$H$26+FINANCIAMENTO!$H$7))/2*(1+FINANCIAMENTO!$H$9)</f>
        <v>0</v>
      </c>
      <c r="F29" s="386">
        <v>0</v>
      </c>
      <c r="G29" s="117">
        <f t="shared" si="1"/>
        <v>0</v>
      </c>
      <c r="H29" s="117">
        <f t="shared" si="0"/>
        <v>0</v>
      </c>
    </row>
    <row r="30" spans="1:8" ht="16.5">
      <c r="A30" s="108" t="s">
        <v>322</v>
      </c>
      <c r="B30" s="92"/>
      <c r="C30" s="386">
        <v>0</v>
      </c>
      <c r="D30" s="117">
        <f t="shared" si="2"/>
        <v>0</v>
      </c>
      <c r="E30" s="117">
        <f>(D30*(PRESSUPOSTOS!$H$26+FINANCIAMENTO!$H$7))/2*(1+FINANCIAMENTO!$H$9)</f>
        <v>0</v>
      </c>
      <c r="F30" s="386">
        <v>0</v>
      </c>
      <c r="G30" s="117">
        <f t="shared" si="1"/>
        <v>0</v>
      </c>
      <c r="H30" s="117">
        <f t="shared" si="0"/>
        <v>0</v>
      </c>
    </row>
    <row r="31" spans="1:8" ht="16.5">
      <c r="A31" s="108" t="s">
        <v>324</v>
      </c>
      <c r="B31" s="92"/>
      <c r="C31" s="386">
        <v>0</v>
      </c>
      <c r="D31" s="117">
        <f t="shared" si="2"/>
        <v>0</v>
      </c>
      <c r="E31" s="117">
        <f>(D31*(PRESSUPOSTOS!$H$26+FINANCIAMENTO!$H$7))/2*(1+FINANCIAMENTO!$H$9)</f>
        <v>0</v>
      </c>
      <c r="F31" s="386">
        <v>0</v>
      </c>
      <c r="G31" s="117">
        <f t="shared" si="1"/>
        <v>0</v>
      </c>
      <c r="H31" s="117">
        <f t="shared" si="0"/>
        <v>0</v>
      </c>
    </row>
    <row r="32" spans="1:8" ht="16.5">
      <c r="A32" s="108" t="s">
        <v>326</v>
      </c>
      <c r="B32" s="92"/>
      <c r="C32" s="386">
        <v>0</v>
      </c>
      <c r="D32" s="117">
        <f t="shared" si="2"/>
        <v>0</v>
      </c>
      <c r="E32" s="117">
        <f>(D32*(PRESSUPOSTOS!$H$26+FINANCIAMENTO!$H$7))/2*(1+FINANCIAMENTO!$H$9)</f>
        <v>0</v>
      </c>
      <c r="F32" s="386">
        <v>0</v>
      </c>
      <c r="G32" s="117">
        <f t="shared" si="1"/>
        <v>0</v>
      </c>
      <c r="H32" s="117">
        <f t="shared" si="0"/>
        <v>0</v>
      </c>
    </row>
    <row r="33" spans="1:8" ht="16.5">
      <c r="A33" s="108" t="s">
        <v>328</v>
      </c>
      <c r="B33" s="92"/>
      <c r="C33" s="386">
        <v>0</v>
      </c>
      <c r="D33" s="117">
        <f t="shared" si="2"/>
        <v>0</v>
      </c>
      <c r="E33" s="117">
        <f>(D33*(PRESSUPOSTOS!$H$26+FINANCIAMENTO!$H$7))/2*(1+FINANCIAMENTO!$H$9)</f>
        <v>0</v>
      </c>
      <c r="F33" s="386">
        <v>0</v>
      </c>
      <c r="G33" s="117">
        <f t="shared" si="1"/>
        <v>0</v>
      </c>
      <c r="H33" s="117">
        <f t="shared" si="0"/>
        <v>0</v>
      </c>
    </row>
    <row r="34" spans="1:8" ht="17.25" thickBot="1">
      <c r="A34" s="220"/>
      <c r="B34" s="220"/>
      <c r="C34" s="221"/>
      <c r="D34" s="221"/>
      <c r="E34" s="221"/>
      <c r="F34" s="221"/>
      <c r="G34" s="221"/>
      <c r="H34" s="221"/>
    </row>
    <row r="35" spans="1:8" ht="17.25" thickTop="1">
      <c r="A35" s="180" t="s">
        <v>483</v>
      </c>
      <c r="B35" s="194"/>
      <c r="C35" s="123"/>
      <c r="D35" s="132">
        <f ca="1">D37+D38</f>
        <v>0</v>
      </c>
      <c r="E35" s="132">
        <f ca="1">E37+E38</f>
        <v>0</v>
      </c>
      <c r="F35" s="132">
        <f ca="1">F37+F38</f>
        <v>0</v>
      </c>
      <c r="G35" s="132">
        <f ca="1">G37+G38</f>
        <v>0</v>
      </c>
      <c r="H35" s="132">
        <f ca="1">H37+H38</f>
        <v>0</v>
      </c>
    </row>
    <row r="36" spans="1:8" ht="16.5">
      <c r="A36" s="249"/>
      <c r="B36" s="258"/>
      <c r="C36" s="226"/>
      <c r="D36" s="226"/>
      <c r="E36" s="226"/>
      <c r="F36" s="226"/>
      <c r="G36" s="226"/>
      <c r="H36" s="226"/>
    </row>
    <row r="37" spans="1:8" ht="16.5">
      <c r="A37" s="108" t="s">
        <v>484</v>
      </c>
      <c r="B37" s="92"/>
      <c r="C37" s="226"/>
      <c r="D37" s="117">
        <f>FINANCIAMENTO!E18+FINANCIAMENTO!E19+((PRESSUPOSTOS!D26+FINANCIAMENTO!D8)*BALANÇO!D49)</f>
        <v>0</v>
      </c>
      <c r="E37" s="117">
        <f>FINANCIAMENTO!E20+FINANCIAMENTO!E21+((PRESSUPOSTOS!E26+FINANCIAMENTO!E8)*(BALANÇO!D49+BALANÇO!E49)/2)</f>
        <v>0</v>
      </c>
      <c r="F37" s="117">
        <f>FINANCIAMENTO!E22+FINANCIAMENTO!E23+((PRESSUPOSTOS!F26+FINANCIAMENTO!F8)*(BALANÇO!E49+BALANÇO!F49)/2)</f>
        <v>0</v>
      </c>
      <c r="G37" s="117">
        <f>FINANCIAMENTO!E24+FINANCIAMENTO!E25+((PRESSUPOSTOS!G26+FINANCIAMENTO!G8)*(BALANÇO!F49+BALANÇO!G49)/2)</f>
        <v>0</v>
      </c>
      <c r="H37" s="117">
        <f>FINANCIAMENTO!E26+FINANCIAMENTO!E27+((PRESSUPOSTOS!H26+FINANCIAMENTO!H8)*(BALANÇO!G49+BALANÇO!H49)/2)</f>
        <v>0</v>
      </c>
    </row>
    <row r="38" spans="1:8" ht="16.5">
      <c r="A38" s="108" t="s">
        <v>485</v>
      </c>
      <c r="B38" s="92"/>
      <c r="C38" s="226"/>
      <c r="D38" s="117">
        <f ca="1">(PRESSUPOSTOS!D26+FINANCIAMENTO!D6)*BALANÇO!D54/2*(1+FINANCIAMENTO!D9)</f>
        <v>0</v>
      </c>
      <c r="E38" s="117">
        <f ca="1">(PRESSUPOSTOS!E26+FINANCIAMENTO!E6)*(BALANÇO!E54+BALANÇO!D54)/2*(1+FINANCIAMENTO!E9)</f>
        <v>0</v>
      </c>
      <c r="F38" s="117">
        <f ca="1">(PRESSUPOSTOS!F26+FINANCIAMENTO!F6)*(BALANÇO!F54+BALANÇO!E54)/2*(1+FINANCIAMENTO!F9)</f>
        <v>0</v>
      </c>
      <c r="G38" s="117">
        <f ca="1">(PRESSUPOSTOS!G26+FINANCIAMENTO!G6)*(BALANÇO!G54+BALANÇO!F54)/2*(1+FINANCIAMENTO!G9)</f>
        <v>0</v>
      </c>
      <c r="H38" s="117">
        <f ca="1">(PRESSUPOSTOS!H26+FINANCIAMENTO!H6)*(BALANÇO!H54+BALANÇO!G54)/2*(1+FINANCIAMENTO!H9)</f>
        <v>0</v>
      </c>
    </row>
    <row r="39" spans="1:8" ht="16.5">
      <c r="A39" s="249"/>
      <c r="B39" s="258"/>
      <c r="C39" s="226"/>
      <c r="D39" s="226"/>
      <c r="E39" s="226"/>
      <c r="F39" s="226"/>
      <c r="G39" s="226"/>
      <c r="H39" s="226"/>
    </row>
    <row r="40" spans="1:8" ht="17.25" thickBot="1">
      <c r="A40" s="253"/>
      <c r="B40" s="304"/>
      <c r="C40" s="229"/>
      <c r="D40" s="229"/>
      <c r="E40" s="229"/>
      <c r="F40" s="229"/>
      <c r="G40" s="229"/>
      <c r="H40" s="229"/>
    </row>
    <row r="41" spans="1:8" ht="17.25" thickTop="1">
      <c r="A41" s="180" t="s">
        <v>486</v>
      </c>
      <c r="B41" s="194"/>
      <c r="C41" s="123"/>
      <c r="D41" s="132">
        <f ca="1">D43</f>
        <v>1.1311387135707552E-75</v>
      </c>
      <c r="E41" s="132">
        <f ca="1">E43</f>
        <v>3.2336428675607286E-74</v>
      </c>
      <c r="F41" s="132">
        <f ca="1">F43</f>
        <v>1.0924230813691611E-73</v>
      </c>
      <c r="G41" s="132">
        <f ca="1">G43</f>
        <v>2.5168044713541992E-73</v>
      </c>
      <c r="H41" s="132">
        <f ca="1">H43</f>
        <v>1.2332598947632317E-72</v>
      </c>
    </row>
    <row r="42" spans="1:8" ht="16.5">
      <c r="A42" s="249"/>
      <c r="B42" s="258"/>
      <c r="C42" s="226"/>
      <c r="D42" s="226"/>
      <c r="E42" s="226"/>
      <c r="F42" s="226"/>
      <c r="G42" s="226"/>
      <c r="H42" s="226"/>
    </row>
    <row r="43" spans="1:8" ht="16.5">
      <c r="A43" s="108" t="s">
        <v>487</v>
      </c>
      <c r="B43" s="92"/>
      <c r="C43" s="226"/>
      <c r="D43" s="117">
        <f ca="1">(PRESSUPOSTOS!D26+FINANCIAMENTO!D8)*BALANÇO!D28</f>
        <v>1.1311387135707552E-75</v>
      </c>
      <c r="E43" s="117">
        <f ca="1">(PRESSUPOSTOS!E26+FINANCIAMENTO!E8)*(BALANÇO!E28+BALANÇO!D28)/2</f>
        <v>1.0481830574309795E-75</v>
      </c>
      <c r="F43" s="117">
        <f ca="1">(PRESSUPOSTOS!F26+FINANCIAMENTO!F8)*(BALANÇO!F28+BALANÇO!E28)/2</f>
        <v>1.3610573046006593E-74</v>
      </c>
      <c r="G43" s="117">
        <f ca="1">(PRESSUPOSTOS!G26+FINANCIAMENTO!G8)*(BALANÇO!G28+BALANÇO!F28)/2</f>
        <v>1.0361058938685905E-73</v>
      </c>
      <c r="H43" s="117">
        <f ca="1">(PRESSUPOSTOS!H26+FINANCIAMENTO!H8)*(BALANÇO!H28+BALANÇO!G28)/2</f>
        <v>1.7030805635920585E-72</v>
      </c>
    </row>
    <row r="44" spans="1:8" ht="17.25" thickBot="1">
      <c r="A44" s="305"/>
      <c r="B44" s="306"/>
      <c r="C44" s="307"/>
      <c r="D44" s="307"/>
      <c r="E44" s="307"/>
      <c r="F44" s="307"/>
      <c r="G44" s="307"/>
      <c r="H44" s="307"/>
    </row>
  </sheetData>
  <phoneticPr fontId="12" type="noConversion"/>
  <printOptions horizontalCentered="1"/>
  <pageMargins left="0.39370078740157483" right="0.39370078740157483" top="0.98425196850393704" bottom="0.98425196850393704" header="0.51181102362204722" footer="0.51181102362204722"/>
  <pageSetup paperSize="9" scale="94" orientation="portrait" horizontalDpi="300" verticalDpi="300" r:id="rId1"/>
  <headerFooter alignWithMargins="0">
    <oddFooter>&amp;RPágina 27</oddFooter>
  </headerFooter>
  <legacyDrawing r:id="rId2"/>
</worksheet>
</file>

<file path=xl/worksheets/sheet29.xml><?xml version="1.0" encoding="utf-8"?>
<worksheet xmlns="http://schemas.openxmlformats.org/spreadsheetml/2006/main" xmlns:r="http://schemas.openxmlformats.org/officeDocument/2006/relationships">
  <sheetPr>
    <pageSetUpPr fitToPage="1"/>
  </sheetPr>
  <dimension ref="A1:H24"/>
  <sheetViews>
    <sheetView showGridLines="0" zoomScale="75" workbookViewId="0">
      <selection activeCell="I14" sqref="I14"/>
    </sheetView>
  </sheetViews>
  <sheetFormatPr defaultRowHeight="15"/>
  <cols>
    <col min="1" max="1" width="26.77734375" customWidth="1"/>
    <col min="2" max="3" width="0" hidden="1" customWidth="1"/>
  </cols>
  <sheetData>
    <row r="1" spans="1:8" s="336" customFormat="1" ht="19.5" customHeight="1" thickBot="1">
      <c r="A1" s="335" t="s">
        <v>488</v>
      </c>
    </row>
    <row r="2" spans="1:8" ht="16.5">
      <c r="A2" s="124"/>
      <c r="B2" s="124"/>
      <c r="C2" s="125"/>
      <c r="D2" s="125"/>
      <c r="E2" s="125"/>
      <c r="F2" s="125"/>
      <c r="G2" s="125"/>
      <c r="H2" s="125"/>
    </row>
    <row r="3" spans="1:8" ht="15.75">
      <c r="A3" s="126" t="s">
        <v>489</v>
      </c>
      <c r="B3" s="126"/>
      <c r="C3" s="71"/>
      <c r="D3" s="71" t="str">
        <f>PRESSUPOSTOS!AJ8</f>
        <v>ANO 1</v>
      </c>
      <c r="E3" s="71" t="str">
        <f>PRESSUPOSTOS!AK8</f>
        <v>ANO 2</v>
      </c>
      <c r="F3" s="71" t="str">
        <f>PRESSUPOSTOS!AL8</f>
        <v>ANO 3</v>
      </c>
      <c r="G3" s="71" t="str">
        <f>PRESSUPOSTOS!AM8</f>
        <v>ANO 4</v>
      </c>
      <c r="H3" s="71" t="str">
        <f>PRESSUPOSTOS!AN8</f>
        <v>ANO 5</v>
      </c>
    </row>
    <row r="4" spans="1:8" ht="17.25" thickBot="1">
      <c r="A4" s="102"/>
      <c r="B4" s="102"/>
      <c r="C4" s="127"/>
      <c r="D4" s="127"/>
      <c r="E4" s="127"/>
      <c r="F4" s="127"/>
      <c r="G4" s="127"/>
      <c r="H4" s="127"/>
    </row>
    <row r="5" spans="1:8" ht="16.5">
      <c r="A5" s="124"/>
      <c r="B5" s="125"/>
      <c r="C5" s="125"/>
      <c r="D5" s="125"/>
      <c r="E5" s="125"/>
      <c r="F5" s="125"/>
      <c r="G5" s="125"/>
      <c r="H5" s="125"/>
    </row>
    <row r="6" spans="1:8" ht="16.5">
      <c r="A6" s="96" t="s">
        <v>490</v>
      </c>
      <c r="B6" s="128"/>
      <c r="C6" s="128"/>
      <c r="D6" s="128">
        <f>SUM(D7:D8)</f>
        <v>0</v>
      </c>
      <c r="E6" s="128">
        <f>SUM(E7:E8)</f>
        <v>0</v>
      </c>
      <c r="F6" s="203">
        <f>SUM(F7:F8)</f>
        <v>0</v>
      </c>
      <c r="G6" s="203">
        <f>SUM(G7:G8)</f>
        <v>0</v>
      </c>
      <c r="H6" s="203">
        <f>SUM(H7:H8)</f>
        <v>0</v>
      </c>
    </row>
    <row r="7" spans="1:8" ht="16.5">
      <c r="A7" s="96" t="s">
        <v>491</v>
      </c>
      <c r="B7" s="97"/>
      <c r="C7" s="97"/>
      <c r="D7" s="400">
        <v>0</v>
      </c>
      <c r="E7" s="400">
        <v>0</v>
      </c>
      <c r="F7" s="400">
        <v>0</v>
      </c>
      <c r="G7" s="400">
        <v>0</v>
      </c>
      <c r="H7" s="400">
        <v>0</v>
      </c>
    </row>
    <row r="8" spans="1:8" ht="16.5">
      <c r="A8" s="96" t="s">
        <v>492</v>
      </c>
      <c r="B8" s="97"/>
      <c r="C8" s="97"/>
      <c r="D8" s="400">
        <v>0</v>
      </c>
      <c r="E8" s="400">
        <v>0</v>
      </c>
      <c r="F8" s="400">
        <v>0</v>
      </c>
      <c r="G8" s="400">
        <v>0</v>
      </c>
      <c r="H8" s="400">
        <v>0</v>
      </c>
    </row>
    <row r="9" spans="1:8" ht="16.5">
      <c r="A9" s="96"/>
      <c r="B9" s="97"/>
      <c r="C9" s="97"/>
      <c r="D9" s="97"/>
      <c r="E9" s="97"/>
      <c r="F9" s="116"/>
      <c r="G9" s="116"/>
      <c r="H9" s="116"/>
    </row>
    <row r="10" spans="1:8" ht="16.5">
      <c r="A10" s="96" t="s">
        <v>493</v>
      </c>
      <c r="B10" s="129"/>
      <c r="C10" s="129"/>
      <c r="D10" s="217">
        <v>0</v>
      </c>
      <c r="E10" s="129">
        <f ca="1">'DEM. RESULTADOS'!D31+'DEM. RESULTADOS'!D21</f>
        <v>4.7709452497770679E-74</v>
      </c>
      <c r="F10" s="129">
        <f ca="1">'DEM. RESULTADOS'!E31+'DEM. RESULTADOS'!E21</f>
        <v>4.8471574314538314E-74</v>
      </c>
      <c r="G10" s="129">
        <f ca="1">'DEM. RESULTADOS'!F31+'DEM. RESULTADOS'!F21</f>
        <v>8.1907723733598986E-74</v>
      </c>
      <c r="H10" s="129">
        <f ca="1">'DEM. RESULTADOS'!G31+'DEM. RESULTADOS'!G21</f>
        <v>1.2932493128963563E-73</v>
      </c>
    </row>
    <row r="11" spans="1:8" ht="16.5">
      <c r="A11" s="96"/>
      <c r="B11" s="97"/>
      <c r="C11" s="97"/>
      <c r="D11" s="97"/>
      <c r="E11" s="97"/>
      <c r="F11" s="116"/>
      <c r="G11" s="116"/>
      <c r="H11" s="116"/>
    </row>
    <row r="12" spans="1:8" ht="16.5">
      <c r="A12" s="96" t="s">
        <v>494</v>
      </c>
      <c r="B12" s="128"/>
      <c r="C12" s="128"/>
      <c r="D12" s="128">
        <f ca="1">SUM(D13:D16)</f>
        <v>0</v>
      </c>
      <c r="E12" s="128">
        <f ca="1">SUM(E13:E16)</f>
        <v>0</v>
      </c>
      <c r="F12" s="203">
        <f ca="1">SUM(F13:F16)</f>
        <v>0</v>
      </c>
      <c r="G12" s="203">
        <f ca="1">SUM(G13:G16)</f>
        <v>0</v>
      </c>
      <c r="H12" s="203">
        <f ca="1">SUM(H13:H16)</f>
        <v>0</v>
      </c>
    </row>
    <row r="13" spans="1:8" ht="16.5">
      <c r="A13" s="96" t="s">
        <v>495</v>
      </c>
      <c r="B13" s="97"/>
      <c r="C13" s="97"/>
      <c r="D13" s="97">
        <f ca="1">BALANÇO!D48+BALANÇO!D54</f>
        <v>0</v>
      </c>
      <c r="E13" s="97">
        <f ca="1">BALANÇO!E48+BALANÇO!E54</f>
        <v>0</v>
      </c>
      <c r="F13" s="97">
        <f ca="1">BALANÇO!F48+BALANÇO!F54</f>
        <v>0</v>
      </c>
      <c r="G13" s="97">
        <f ca="1">BALANÇO!G48+BALANÇO!G54</f>
        <v>0</v>
      </c>
      <c r="H13" s="97">
        <f ca="1">BALANÇO!H48+BALANÇO!H54</f>
        <v>0</v>
      </c>
    </row>
    <row r="14" spans="1:8" ht="16.5">
      <c r="A14" s="96" t="s">
        <v>496</v>
      </c>
      <c r="B14" s="97"/>
      <c r="C14" s="97"/>
      <c r="D14" s="400">
        <v>0</v>
      </c>
      <c r="E14" s="400">
        <v>0</v>
      </c>
      <c r="F14" s="400">
        <v>0</v>
      </c>
      <c r="G14" s="400">
        <v>0</v>
      </c>
      <c r="H14" s="400">
        <v>0</v>
      </c>
    </row>
    <row r="15" spans="1:8" ht="16.5">
      <c r="A15" s="96" t="s">
        <v>497</v>
      </c>
      <c r="B15" s="97"/>
      <c r="C15" s="97"/>
      <c r="D15" s="400">
        <v>0</v>
      </c>
      <c r="E15" s="400">
        <v>0</v>
      </c>
      <c r="F15" s="400">
        <v>0</v>
      </c>
      <c r="G15" s="400">
        <v>0</v>
      </c>
      <c r="H15" s="400">
        <v>0</v>
      </c>
    </row>
    <row r="16" spans="1:8" ht="16.5">
      <c r="A16" s="96" t="s">
        <v>498</v>
      </c>
      <c r="B16" s="97"/>
      <c r="C16" s="97"/>
      <c r="D16" s="400">
        <v>0</v>
      </c>
      <c r="E16" s="400">
        <v>0</v>
      </c>
      <c r="F16" s="400">
        <v>0</v>
      </c>
      <c r="G16" s="400">
        <v>0</v>
      </c>
      <c r="H16" s="400">
        <v>0</v>
      </c>
    </row>
    <row r="17" spans="1:8" ht="17.25" thickBot="1">
      <c r="A17" s="96"/>
      <c r="B17" s="97"/>
      <c r="C17" s="97"/>
      <c r="D17" s="97"/>
      <c r="E17" s="97"/>
      <c r="F17" s="116"/>
      <c r="G17" s="116"/>
      <c r="H17" s="116"/>
    </row>
    <row r="18" spans="1:8" ht="16.5">
      <c r="A18" s="124"/>
      <c r="B18" s="125"/>
      <c r="C18" s="125"/>
      <c r="D18" s="125"/>
      <c r="E18" s="125"/>
      <c r="F18" s="204"/>
      <c r="G18" s="204"/>
      <c r="H18" s="204"/>
    </row>
    <row r="19" spans="1:8" ht="15.75">
      <c r="A19" s="126" t="s">
        <v>499</v>
      </c>
      <c r="B19" s="129"/>
      <c r="C19" s="129"/>
      <c r="D19" s="129">
        <f ca="1">D6+D12</f>
        <v>0</v>
      </c>
      <c r="E19" s="129">
        <f ca="1">E6+E12</f>
        <v>0</v>
      </c>
      <c r="F19" s="129">
        <f ca="1">F6+F12</f>
        <v>0</v>
      </c>
      <c r="G19" s="129">
        <f ca="1">G6+G12</f>
        <v>0</v>
      </c>
      <c r="H19" s="129">
        <f ca="1">H6+H12</f>
        <v>0</v>
      </c>
    </row>
    <row r="20" spans="1:8" ht="17.25" thickBot="1">
      <c r="A20" s="102"/>
      <c r="B20" s="127"/>
      <c r="C20" s="127"/>
      <c r="D20" s="127"/>
      <c r="E20" s="127"/>
      <c r="F20" s="199"/>
      <c r="G20" s="199"/>
      <c r="H20" s="199"/>
    </row>
    <row r="22" spans="1:8" ht="16.5">
      <c r="A22" s="15" t="s">
        <v>150</v>
      </c>
      <c r="B22" s="15"/>
      <c r="C22" s="15"/>
      <c r="D22" s="205" t="str">
        <f ca="1">IF(D19&lt;'PLANO INV.'!D32,"ERRO","OK")</f>
        <v>OK</v>
      </c>
      <c r="E22" s="205" t="str">
        <f ca="1">IF(E19&lt;'PLANO INV.'!E32,"ERRO","OK")</f>
        <v>OK</v>
      </c>
      <c r="F22" s="205" t="str">
        <f ca="1">IF(F19&lt;'PLANO INV.'!F32,"ERRO","OK")</f>
        <v>OK</v>
      </c>
      <c r="G22" s="205" t="str">
        <f ca="1">IF(G19&lt;'PLANO INV.'!G32,"ERRO","OK")</f>
        <v>OK</v>
      </c>
      <c r="H22" s="205" t="str">
        <f ca="1">IF(H19&lt;'PLANO INV.'!H32,"ERRO","OK")</f>
        <v>OK</v>
      </c>
    </row>
    <row r="23" spans="1:8" ht="16.5">
      <c r="A23" s="15"/>
      <c r="B23" s="15"/>
      <c r="C23" s="15"/>
      <c r="D23" s="15"/>
      <c r="E23" s="15"/>
      <c r="F23" s="15"/>
      <c r="G23" s="15"/>
      <c r="H23" s="15"/>
    </row>
    <row r="24" spans="1:8" ht="16.5">
      <c r="A24" s="15" t="s">
        <v>500</v>
      </c>
      <c r="B24" s="15"/>
      <c r="C24" s="15"/>
      <c r="D24" s="15"/>
      <c r="E24" s="15"/>
      <c r="F24" s="15"/>
      <c r="G24" s="15"/>
      <c r="H24" s="15"/>
    </row>
  </sheetData>
  <phoneticPr fontId="12" type="noConversion"/>
  <printOptions horizontalCentered="1"/>
  <pageMargins left="0.39370078740157483" right="0.39370078740157483" top="0.55118110236220474" bottom="0.6692913385826772" header="0.51181102362204722" footer="0.51181102362204722"/>
  <pageSetup paperSize="9" orientation="portrait" horizontalDpi="300" verticalDpi="300" r:id="rId1"/>
  <headerFooter alignWithMargins="0">
    <oddFooter>&amp;RPágina 28</oddFooter>
  </headerFooter>
  <legacyDrawing r:id="rId2"/>
</worksheet>
</file>

<file path=xl/worksheets/sheet30.xml><?xml version="1.0" encoding="utf-8"?>
<worksheet xmlns="http://schemas.openxmlformats.org/spreadsheetml/2006/main" xmlns:r="http://schemas.openxmlformats.org/officeDocument/2006/relationships">
  <sheetPr>
    <pageSetUpPr fitToPage="1"/>
  </sheetPr>
  <dimension ref="A1"/>
  <sheetViews>
    <sheetView showGridLines="0" workbookViewId="0">
      <selection activeCell="G14" sqref="G14"/>
    </sheetView>
  </sheetViews>
  <sheetFormatPr defaultColWidth="11.5546875" defaultRowHeight="15"/>
  <sheetData/>
  <phoneticPr fontId="12" type="noConversion"/>
  <pageMargins left="0.75" right="0.75" top="1" bottom="1" header="0.49212598499999999" footer="0.49212598499999999"/>
  <pageSetup paperSize="9" scale="89" orientation="portrait" horizontalDpi="300" verticalDpi="300" r:id="rId1"/>
  <headerFooter alignWithMargins="0">
    <oddFooter>&amp;RPágina 29</oddFooter>
  </headerFooter>
  <drawing r:id="rId2"/>
</worksheet>
</file>

<file path=xl/worksheets/sheet31.xml><?xml version="1.0" encoding="utf-8"?>
<worksheet xmlns="http://schemas.openxmlformats.org/spreadsheetml/2006/main" xmlns:r="http://schemas.openxmlformats.org/officeDocument/2006/relationships">
  <sheetPr>
    <pageSetUpPr fitToPage="1"/>
  </sheetPr>
  <dimension ref="A1:J40"/>
  <sheetViews>
    <sheetView showGridLines="0" zoomScale="75" workbookViewId="0">
      <selection activeCell="F28" sqref="F28"/>
    </sheetView>
  </sheetViews>
  <sheetFormatPr defaultRowHeight="15"/>
  <cols>
    <col min="1" max="1" width="21.77734375" customWidth="1"/>
    <col min="2" max="2" width="8.88671875" hidden="1" customWidth="1"/>
    <col min="3" max="3" width="0.109375" hidden="1" customWidth="1"/>
  </cols>
  <sheetData>
    <row r="1" spans="1:9" ht="19.5" thickBot="1">
      <c r="A1" s="335" t="s">
        <v>501</v>
      </c>
    </row>
    <row r="2" spans="1:9" ht="16.5">
      <c r="A2" s="124"/>
      <c r="B2" s="124"/>
      <c r="C2" s="125"/>
      <c r="D2" s="125"/>
      <c r="E2" s="125"/>
      <c r="F2" s="125"/>
      <c r="G2" s="125"/>
      <c r="H2" s="125"/>
      <c r="I2" s="124"/>
    </row>
    <row r="3" spans="1:9" ht="15.75">
      <c r="A3" s="126" t="s">
        <v>502</v>
      </c>
      <c r="B3" s="126"/>
      <c r="C3" s="71"/>
      <c r="D3" s="71" t="str">
        <f>PRESSUPOSTOS!D8</f>
        <v>ANO 1</v>
      </c>
      <c r="E3" s="71" t="str">
        <f>PRESSUPOSTOS!E8</f>
        <v>ANO 2</v>
      </c>
      <c r="F3" s="71" t="str">
        <f>PRESSUPOSTOS!F8</f>
        <v>ANO 3</v>
      </c>
      <c r="G3" s="71" t="str">
        <f>PRESSUPOSTOS!G8</f>
        <v>ANO 4</v>
      </c>
      <c r="H3" s="71" t="str">
        <f>PRESSUPOSTOS!H8</f>
        <v>ANO 5</v>
      </c>
      <c r="I3" s="126" t="s">
        <v>503</v>
      </c>
    </row>
    <row r="4" spans="1:9" ht="17.25" thickBot="1">
      <c r="A4" s="157"/>
      <c r="B4" s="102"/>
      <c r="C4" s="158"/>
      <c r="D4" s="127"/>
      <c r="E4" s="127"/>
      <c r="F4" s="127"/>
      <c r="G4" s="127"/>
      <c r="H4" s="127"/>
      <c r="I4" s="157"/>
    </row>
    <row r="5" spans="1:9" ht="16.5">
      <c r="A5" s="96"/>
      <c r="B5" s="92"/>
      <c r="C5" s="97"/>
      <c r="D5" s="97"/>
      <c r="E5" s="97"/>
      <c r="F5" s="97"/>
      <c r="G5" s="97"/>
      <c r="H5" s="97"/>
      <c r="I5" s="226"/>
    </row>
    <row r="6" spans="1:9" ht="16.5">
      <c r="A6" s="98" t="s">
        <v>504</v>
      </c>
      <c r="B6" s="92"/>
      <c r="C6" s="117"/>
      <c r="D6" s="100">
        <f ca="1">'DEM. RESULTADOS'!D31+'DEM. RESULTADOS'!D21+'DEM. RESULTADOS'!D22</f>
        <v>6.4847046963368708E-74</v>
      </c>
      <c r="E6" s="100">
        <f ca="1">'DEM. RESULTADOS'!E31+'DEM. RESULTADOS'!E21+'DEM. RESULTADOS'!E22</f>
        <v>4.2907883439119124E-74</v>
      </c>
      <c r="F6" s="100">
        <f ca="1">'DEM. RESULTADOS'!F31+'DEM. RESULTADOS'!F21+'DEM. RESULTADOS'!F22</f>
        <v>4.0477526933894661E-74</v>
      </c>
      <c r="G6" s="100">
        <f ca="1">'DEM. RESULTADOS'!G31+'DEM. RESULTADOS'!G21+'DEM. RESULTADOS'!G22</f>
        <v>1.7764713536440221E-73</v>
      </c>
      <c r="H6" s="100">
        <f ca="1">'DEM. RESULTADOS'!H31+'DEM. RESULTADOS'!H21+'DEM. RESULTADOS'!H22</f>
        <v>1.8120384786521746E-66</v>
      </c>
      <c r="I6" s="314"/>
    </row>
    <row r="7" spans="1:9" ht="16.5">
      <c r="A7" s="140"/>
      <c r="B7" s="92"/>
      <c r="C7" s="117"/>
      <c r="D7" s="117"/>
      <c r="E7" s="117"/>
      <c r="F7" s="117"/>
      <c r="G7" s="117"/>
      <c r="H7" s="117"/>
      <c r="I7" s="247"/>
    </row>
    <row r="8" spans="1:9" ht="16.5">
      <c r="A8" s="98" t="s">
        <v>505</v>
      </c>
      <c r="B8" s="92"/>
      <c r="C8" s="117"/>
      <c r="D8" s="117"/>
      <c r="E8" s="117"/>
      <c r="F8" s="117"/>
      <c r="G8" s="117"/>
      <c r="H8" s="117"/>
      <c r="I8" s="247"/>
    </row>
    <row r="9" spans="1:9" ht="16.5">
      <c r="A9" s="96"/>
      <c r="B9" s="92"/>
      <c r="C9" s="117"/>
      <c r="D9" s="117"/>
      <c r="E9" s="117"/>
      <c r="F9" s="117"/>
      <c r="G9" s="117"/>
      <c r="H9" s="117"/>
      <c r="I9" s="247"/>
    </row>
    <row r="10" spans="1:9" ht="16.5">
      <c r="A10" s="108" t="s">
        <v>506</v>
      </c>
      <c r="B10" s="92"/>
      <c r="C10" s="117"/>
      <c r="D10" s="117">
        <f ca="1">'DEM. RESULTADOS'!D30</f>
        <v>4.2515613572009946E-74</v>
      </c>
      <c r="E10" s="117">
        <f ca="1">'DEM. RESULTADOS'!E30</f>
        <v>2.8131658678627771E-74</v>
      </c>
      <c r="F10" s="117">
        <f ca="1">'DEM. RESULTADOS'!F30</f>
        <v>2.653824613546736E-74</v>
      </c>
      <c r="G10" s="117">
        <f ca="1">'DEM. RESULTADOS'!G30</f>
        <v>1.1647063841772067E-73</v>
      </c>
      <c r="H10" s="117">
        <f ca="1">'DEM. RESULTADOS'!H30</f>
        <v>1.1880252277255981E-66</v>
      </c>
      <c r="I10" s="247"/>
    </row>
    <row r="11" spans="1:9" ht="17.25" thickBot="1">
      <c r="A11" s="311"/>
      <c r="B11" s="309"/>
      <c r="C11" s="310"/>
      <c r="D11" s="312"/>
      <c r="E11" s="312"/>
      <c r="F11" s="312"/>
      <c r="G11" s="312"/>
      <c r="H11" s="312"/>
      <c r="I11" s="315"/>
    </row>
    <row r="12" spans="1:9" ht="17.25" customHeight="1" thickTop="1">
      <c r="A12" s="369" t="s">
        <v>140</v>
      </c>
      <c r="B12" s="370"/>
      <c r="C12" s="370"/>
      <c r="D12" s="370"/>
      <c r="E12" s="370"/>
      <c r="F12" s="370"/>
      <c r="G12" s="370"/>
      <c r="H12" s="370"/>
      <c r="I12" s="371"/>
    </row>
    <row r="13" spans="1:9" ht="16.5">
      <c r="A13" s="96"/>
      <c r="B13" s="92"/>
      <c r="C13" s="117"/>
      <c r="D13" s="117"/>
      <c r="E13" s="117"/>
      <c r="F13" s="117"/>
      <c r="G13" s="117"/>
      <c r="H13" s="117"/>
      <c r="I13" s="247"/>
    </row>
    <row r="14" spans="1:9" ht="16.5">
      <c r="A14" s="108" t="s">
        <v>507</v>
      </c>
      <c r="B14" s="92"/>
      <c r="C14" s="117">
        <f>-'PLANO INV.'!C23</f>
        <v>0</v>
      </c>
      <c r="D14" s="117">
        <f>-'PLANO INV.'!D23</f>
        <v>0</v>
      </c>
      <c r="E14" s="117">
        <f>-'PLANO INV.'!E23</f>
        <v>0</v>
      </c>
      <c r="F14" s="117">
        <f>-'PLANO INV.'!F23</f>
        <v>0</v>
      </c>
      <c r="G14" s="117">
        <f>-'PLANO INV.'!G23</f>
        <v>0</v>
      </c>
      <c r="H14" s="117">
        <f>-'PLANO INV.'!H23</f>
        <v>0</v>
      </c>
      <c r="I14" s="247"/>
    </row>
    <row r="15" spans="1:9" ht="16.5">
      <c r="A15" s="108" t="s">
        <v>508</v>
      </c>
      <c r="B15" s="92"/>
      <c r="C15" s="117">
        <f>-'INV. FUNDO DE MANEIO'!C22</f>
        <v>0</v>
      </c>
      <c r="D15" s="117">
        <f>-'INV. FUNDO DE MANEIO'!D22</f>
        <v>0</v>
      </c>
      <c r="E15" s="117">
        <f>-'INV. FUNDO DE MANEIO'!E22</f>
        <v>0</v>
      </c>
      <c r="F15" s="117">
        <f>-'INV. FUNDO DE MANEIO'!F22</f>
        <v>0</v>
      </c>
      <c r="G15" s="117">
        <f>-'INV. FUNDO DE MANEIO'!G22</f>
        <v>0</v>
      </c>
      <c r="H15" s="117">
        <f>-'INV. FUNDO DE MANEIO'!H22</f>
        <v>0</v>
      </c>
      <c r="I15" s="247"/>
    </row>
    <row r="16" spans="1:9" ht="16.5">
      <c r="A16" s="96"/>
      <c r="B16" s="92"/>
      <c r="C16" s="97"/>
      <c r="D16" s="97"/>
      <c r="E16" s="97"/>
      <c r="F16" s="97"/>
      <c r="G16" s="97"/>
      <c r="H16" s="97"/>
      <c r="I16" s="226"/>
    </row>
    <row r="17" spans="1:9" ht="17.25" thickBot="1">
      <c r="A17" s="313" t="s">
        <v>420</v>
      </c>
      <c r="B17" s="300"/>
      <c r="C17" s="252">
        <f t="shared" ref="C17:H17" si="0">C15+C14</f>
        <v>0</v>
      </c>
      <c r="D17" s="252">
        <f t="shared" si="0"/>
        <v>0</v>
      </c>
      <c r="E17" s="252">
        <f t="shared" si="0"/>
        <v>0</v>
      </c>
      <c r="F17" s="252">
        <f t="shared" si="0"/>
        <v>0</v>
      </c>
      <c r="G17" s="252">
        <f t="shared" si="0"/>
        <v>0</v>
      </c>
      <c r="H17" s="252">
        <f t="shared" si="0"/>
        <v>0</v>
      </c>
      <c r="I17" s="316"/>
    </row>
    <row r="18" spans="1:9" ht="17.25" thickTop="1">
      <c r="A18" s="96"/>
      <c r="B18" s="92"/>
      <c r="C18" s="117"/>
      <c r="D18" s="117"/>
      <c r="E18" s="117"/>
      <c r="F18" s="117"/>
      <c r="G18" s="117"/>
      <c r="H18" s="117"/>
      <c r="I18" s="117"/>
    </row>
    <row r="19" spans="1:9" ht="16.5" customHeight="1">
      <c r="A19" s="372" t="s">
        <v>509</v>
      </c>
      <c r="B19" s="373"/>
      <c r="C19" s="373"/>
      <c r="D19" s="373"/>
      <c r="E19" s="373"/>
      <c r="F19" s="373"/>
      <c r="G19" s="373"/>
      <c r="H19" s="373"/>
      <c r="I19" s="374"/>
    </row>
    <row r="20" spans="1:9" ht="16.5" customHeight="1">
      <c r="A20" s="96"/>
      <c r="B20" s="92"/>
      <c r="C20" s="117"/>
      <c r="D20" s="117"/>
      <c r="E20" s="117"/>
      <c r="F20" s="117"/>
      <c r="G20" s="117"/>
      <c r="H20" s="117"/>
      <c r="I20" s="117"/>
    </row>
    <row r="21" spans="1:9" ht="16.5">
      <c r="A21" s="108" t="s">
        <v>507</v>
      </c>
      <c r="B21" s="92"/>
      <c r="C21" s="117"/>
      <c r="D21" s="247"/>
      <c r="E21" s="247"/>
      <c r="F21" s="247"/>
      <c r="G21" s="247"/>
      <c r="H21" s="247"/>
      <c r="I21" s="117">
        <f>BALANÇO!H8</f>
        <v>0</v>
      </c>
    </row>
    <row r="22" spans="1:9" ht="16.5">
      <c r="A22" s="96"/>
      <c r="B22" s="92"/>
      <c r="C22" s="97"/>
      <c r="D22" s="97"/>
      <c r="E22" s="97"/>
      <c r="F22" s="97"/>
      <c r="G22" s="97"/>
      <c r="H22" s="97"/>
      <c r="I22" s="97"/>
    </row>
    <row r="23" spans="1:9" ht="16.5">
      <c r="A23" s="108" t="s">
        <v>508</v>
      </c>
      <c r="B23" s="92"/>
      <c r="C23" s="117"/>
      <c r="D23" s="247"/>
      <c r="E23" s="247"/>
      <c r="F23" s="247"/>
      <c r="G23" s="247"/>
      <c r="H23" s="247"/>
      <c r="I23" s="117">
        <f>SUM(C15:I15)</f>
        <v>0</v>
      </c>
    </row>
    <row r="24" spans="1:9" ht="16.5">
      <c r="A24" s="96"/>
      <c r="B24" s="92"/>
      <c r="C24" s="117"/>
      <c r="D24" s="117"/>
      <c r="E24" s="117"/>
      <c r="F24" s="117"/>
      <c r="G24" s="117"/>
      <c r="H24" s="117"/>
      <c r="I24" s="117"/>
    </row>
    <row r="25" spans="1:9" ht="16.5" thickBot="1">
      <c r="A25" s="150" t="s">
        <v>510</v>
      </c>
      <c r="B25" s="156"/>
      <c r="C25" s="152">
        <f t="shared" ref="C25:I25" si="1">C23+C21+C17+C10+C6</f>
        <v>0</v>
      </c>
      <c r="D25" s="152">
        <f t="shared" ca="1" si="1"/>
        <v>1.0736266053537865E-73</v>
      </c>
      <c r="E25" s="152">
        <f t="shared" ca="1" si="1"/>
        <v>7.1039542117746895E-74</v>
      </c>
      <c r="F25" s="152">
        <f t="shared" ca="1" si="1"/>
        <v>6.7015773069362021E-74</v>
      </c>
      <c r="G25" s="152">
        <f t="shared" ca="1" si="1"/>
        <v>2.9411777378212288E-73</v>
      </c>
      <c r="H25" s="152">
        <f t="shared" ca="1" si="1"/>
        <v>3.0000637063777727E-66</v>
      </c>
      <c r="I25" s="152">
        <f t="shared" si="1"/>
        <v>0</v>
      </c>
    </row>
    <row r="26" spans="1:9" ht="16.5">
      <c r="A26" s="163"/>
      <c r="B26" s="164"/>
      <c r="C26" s="165"/>
      <c r="D26" s="165"/>
      <c r="E26" s="165"/>
      <c r="F26" s="165"/>
      <c r="G26" s="165"/>
      <c r="H26" s="165"/>
      <c r="I26" s="146"/>
    </row>
    <row r="27" spans="1:9" ht="16.5">
      <c r="B27" s="164"/>
      <c r="C27" s="166"/>
      <c r="D27" s="166"/>
      <c r="E27" s="166"/>
      <c r="F27" s="166"/>
      <c r="G27" s="166"/>
      <c r="H27" s="166"/>
      <c r="I27" s="104"/>
    </row>
    <row r="28" spans="1:9" ht="16.5">
      <c r="A28" s="167" t="s">
        <v>511</v>
      </c>
      <c r="B28" s="164"/>
      <c r="D28" s="168"/>
      <c r="E28" s="168"/>
      <c r="F28" s="176">
        <f>ESTADO!C46</f>
        <v>9.1000000000000011E-2</v>
      </c>
      <c r="G28" s="170"/>
      <c r="H28" s="133"/>
      <c r="I28" s="113"/>
    </row>
    <row r="29" spans="1:9" ht="16.5">
      <c r="A29" s="168"/>
      <c r="B29" s="164"/>
      <c r="D29" s="168"/>
      <c r="E29" s="168"/>
      <c r="F29" s="168"/>
      <c r="G29" s="170"/>
      <c r="H29" s="133"/>
      <c r="I29" s="113"/>
    </row>
    <row r="30" spans="1:9" ht="16.5">
      <c r="A30" s="167" t="s">
        <v>512</v>
      </c>
      <c r="B30" s="164"/>
      <c r="D30" s="168"/>
      <c r="E30" s="168"/>
      <c r="F30" s="169">
        <f ca="1">NPV(F28,D25:I25)+C25</f>
        <v>1.9409163455937787E-66</v>
      </c>
      <c r="G30" s="170"/>
      <c r="H30" s="166"/>
      <c r="I30" s="104"/>
    </row>
    <row r="31" spans="1:9" ht="16.5">
      <c r="A31" s="168"/>
      <c r="B31" s="164"/>
      <c r="D31" s="168"/>
      <c r="E31" s="168"/>
      <c r="F31" s="168"/>
      <c r="G31" s="170"/>
      <c r="H31" s="166"/>
      <c r="I31" s="104"/>
    </row>
    <row r="32" spans="1:9" ht="16.5">
      <c r="A32" s="167" t="s">
        <v>513</v>
      </c>
      <c r="B32" s="164"/>
      <c r="D32" s="168"/>
      <c r="E32" s="168"/>
      <c r="F32" s="176" t="e">
        <f ca="1">IRR(C25:I25,0.1)</f>
        <v>#NUM!</v>
      </c>
      <c r="G32" s="170"/>
      <c r="H32" s="166"/>
      <c r="I32" s="104"/>
    </row>
    <row r="33" spans="1:10" ht="15.75" thickBot="1"/>
    <row r="34" spans="1:10" ht="16.5" thickBot="1">
      <c r="A34" s="210" t="s">
        <v>514</v>
      </c>
      <c r="D34" s="211"/>
      <c r="E34" s="213"/>
      <c r="F34" s="212"/>
      <c r="G34" s="213"/>
      <c r="H34" s="212"/>
      <c r="I34" s="213"/>
    </row>
    <row r="35" spans="1:10" ht="16.5">
      <c r="A35" s="108" t="s">
        <v>515</v>
      </c>
      <c r="D35" s="100">
        <f ca="1">D25</f>
        <v>1.0736266053537865E-73</v>
      </c>
      <c r="E35" s="100">
        <f ca="1">E25/(1+F28)</f>
        <v>6.5114154095093396E-74</v>
      </c>
      <c r="F35" s="100">
        <f ca="1">F25/(1+F28)^2</f>
        <v>5.6302480733005086E-74</v>
      </c>
      <c r="G35" s="100">
        <f ca="1">G25/(1+F28)^3</f>
        <v>2.2648894995590044E-73</v>
      </c>
      <c r="H35" s="100">
        <f ca="1">H25/(1+F28)^4</f>
        <v>2.1175392777745668E-66</v>
      </c>
      <c r="I35" s="100">
        <f>I25/(1+F28)^5</f>
        <v>0</v>
      </c>
    </row>
    <row r="36" spans="1:10" ht="17.25" thickBot="1">
      <c r="A36" s="214" t="s">
        <v>516</v>
      </c>
      <c r="B36" s="215"/>
      <c r="C36" s="215"/>
      <c r="D36" s="154">
        <f ca="1">D35</f>
        <v>1.0736266053537865E-73</v>
      </c>
      <c r="E36" s="154">
        <f ca="1">E35+D36</f>
        <v>1.7247681463047206E-73</v>
      </c>
      <c r="F36" s="154">
        <f ca="1">F35+E36</f>
        <v>2.2877929536347715E-73</v>
      </c>
      <c r="G36" s="154">
        <f ca="1">G35+F36</f>
        <v>4.5526824531937759E-73</v>
      </c>
      <c r="H36" s="154">
        <f ca="1">H35+G36</f>
        <v>2.1175397330428123E-66</v>
      </c>
      <c r="I36" s="154">
        <f ca="1">I35+H36</f>
        <v>2.1175397330428123E-66</v>
      </c>
    </row>
    <row r="38" spans="1:10" ht="81">
      <c r="A38" s="368" t="s">
        <v>517</v>
      </c>
      <c r="B38" s="216"/>
      <c r="C38" s="216"/>
      <c r="D38" s="216"/>
      <c r="E38" s="216"/>
      <c r="F38" s="216"/>
      <c r="G38" s="216"/>
      <c r="H38" s="216"/>
      <c r="I38" s="216"/>
      <c r="J38" s="216"/>
    </row>
    <row r="39" spans="1:10">
      <c r="A39" s="216"/>
      <c r="B39" s="216"/>
      <c r="C39" s="216"/>
      <c r="D39" s="216"/>
      <c r="E39" s="216"/>
      <c r="F39" s="216"/>
      <c r="G39" s="216"/>
      <c r="H39" s="216"/>
      <c r="I39" s="216"/>
      <c r="J39" s="216"/>
    </row>
    <row r="40" spans="1:10">
      <c r="A40" s="216"/>
      <c r="B40" s="216"/>
      <c r="C40" s="216"/>
      <c r="D40" s="216"/>
      <c r="E40" s="216"/>
      <c r="F40" s="216"/>
      <c r="G40" s="216"/>
      <c r="H40" s="216"/>
      <c r="I40" s="216"/>
      <c r="J40" s="216"/>
    </row>
  </sheetData>
  <phoneticPr fontId="12" type="noConversion"/>
  <printOptions horizontalCentered="1"/>
  <pageMargins left="0.39370078740157483" right="0.39370078740157483" top="0.98425196850393704" bottom="0.98425196850393704" header="0.51181102362204722" footer="0.51181102362204722"/>
  <pageSetup paperSize="9" scale="97" orientation="portrait" horizontalDpi="300" verticalDpi="300" r:id="rId1"/>
  <headerFooter alignWithMargins="0">
    <oddFooter>&amp;RPágina 30</oddFooter>
  </headerFooter>
  <legacyDrawing r:id="rId2"/>
</worksheet>
</file>

<file path=xl/worksheets/sheet32.xml><?xml version="1.0" encoding="utf-8"?>
<worksheet xmlns="http://schemas.openxmlformats.org/spreadsheetml/2006/main" xmlns:r="http://schemas.openxmlformats.org/officeDocument/2006/relationships">
  <sheetPr>
    <pageSetUpPr fitToPage="1"/>
  </sheetPr>
  <dimension ref="A1:H47"/>
  <sheetViews>
    <sheetView showGridLines="0" zoomScale="75" workbookViewId="0">
      <selection activeCell="D7" sqref="D7"/>
    </sheetView>
  </sheetViews>
  <sheetFormatPr defaultRowHeight="15"/>
  <cols>
    <col min="1" max="1" width="30.33203125" customWidth="1"/>
    <col min="2" max="2" width="8.88671875" hidden="1" customWidth="1"/>
    <col min="3" max="3" width="8.44140625" customWidth="1"/>
  </cols>
  <sheetData>
    <row r="1" spans="1:8" ht="19.5" thickBot="1">
      <c r="A1" s="335" t="s">
        <v>518</v>
      </c>
    </row>
    <row r="2" spans="1:8" ht="16.5">
      <c r="A2" s="124"/>
      <c r="B2" s="124"/>
      <c r="C2" s="125"/>
      <c r="D2" s="125"/>
      <c r="E2" s="125"/>
      <c r="F2" s="125"/>
      <c r="G2" s="125"/>
      <c r="H2" s="125"/>
    </row>
    <row r="3" spans="1:8" ht="15.75">
      <c r="A3" s="126" t="s">
        <v>519</v>
      </c>
      <c r="B3" s="126"/>
      <c r="C3" s="71"/>
      <c r="D3" s="71" t="str">
        <f>PRESSUPOSTOS!D8</f>
        <v>ANO 1</v>
      </c>
      <c r="E3" s="71" t="str">
        <f>PRESSUPOSTOS!E8</f>
        <v>ANO 2</v>
      </c>
      <c r="F3" s="71" t="str">
        <f>PRESSUPOSTOS!F8</f>
        <v>ANO 3</v>
      </c>
      <c r="G3" s="71" t="str">
        <f>PRESSUPOSTOS!G8</f>
        <v>ANO 4</v>
      </c>
      <c r="H3" s="71" t="str">
        <f>PRESSUPOSTOS!H8</f>
        <v>ANO 5</v>
      </c>
    </row>
    <row r="4" spans="1:8" ht="17.25" thickBot="1">
      <c r="A4" s="171" t="s">
        <v>520</v>
      </c>
      <c r="B4" s="102"/>
      <c r="C4" s="158"/>
      <c r="D4" s="127"/>
      <c r="E4" s="127"/>
      <c r="F4" s="127"/>
      <c r="G4" s="127"/>
      <c r="H4" s="127"/>
    </row>
    <row r="5" spans="1:8">
      <c r="A5" s="201"/>
      <c r="B5" s="201"/>
      <c r="C5" s="319"/>
      <c r="D5" s="201"/>
      <c r="E5" s="201"/>
      <c r="F5" s="201"/>
      <c r="G5" s="201"/>
      <c r="H5" s="201"/>
    </row>
    <row r="6" spans="1:8" ht="16.5">
      <c r="A6" s="29" t="s">
        <v>521</v>
      </c>
      <c r="B6" s="87"/>
      <c r="C6" s="249"/>
      <c r="D6" s="20"/>
      <c r="E6" s="20"/>
      <c r="F6" s="20"/>
      <c r="G6" s="20"/>
      <c r="H6" s="20"/>
    </row>
    <row r="7" spans="1:8" ht="16.5">
      <c r="A7" s="29" t="s">
        <v>522</v>
      </c>
      <c r="B7" s="87"/>
      <c r="C7" s="249"/>
      <c r="D7" s="91">
        <f>D8*(1+D9)</f>
        <v>0.39600000000000002</v>
      </c>
      <c r="E7" s="91">
        <f>E8*(1+E9)</f>
        <v>0.39600000000000002</v>
      </c>
      <c r="F7" s="91">
        <f>F8*(1+F9)</f>
        <v>0.39600000000000002</v>
      </c>
      <c r="G7" s="91">
        <f>G8*(1+G9)</f>
        <v>0.39600000000000002</v>
      </c>
      <c r="H7" s="91">
        <f>H8*(1+H9)</f>
        <v>0.39600000000000002</v>
      </c>
    </row>
    <row r="8" spans="1:8" ht="16.5">
      <c r="A8" s="29" t="s">
        <v>523</v>
      </c>
      <c r="B8" s="87"/>
      <c r="C8" s="249"/>
      <c r="D8" s="383">
        <v>0.36</v>
      </c>
      <c r="E8" s="91">
        <f t="shared" ref="E8:H9" si="0">D8</f>
        <v>0.36</v>
      </c>
      <c r="F8" s="91">
        <f t="shared" si="0"/>
        <v>0.36</v>
      </c>
      <c r="G8" s="91">
        <f t="shared" si="0"/>
        <v>0.36</v>
      </c>
      <c r="H8" s="91">
        <f t="shared" si="0"/>
        <v>0.36</v>
      </c>
    </row>
    <row r="9" spans="1:8" ht="16.5">
      <c r="A9" s="29" t="s">
        <v>524</v>
      </c>
      <c r="B9" s="87"/>
      <c r="C9" s="249"/>
      <c r="D9" s="383">
        <v>0.1</v>
      </c>
      <c r="E9" s="91">
        <f t="shared" si="0"/>
        <v>0.1</v>
      </c>
      <c r="F9" s="91">
        <f t="shared" si="0"/>
        <v>0.1</v>
      </c>
      <c r="G9" s="91">
        <f t="shared" si="0"/>
        <v>0.1</v>
      </c>
      <c r="H9" s="91">
        <f t="shared" si="0"/>
        <v>0.1</v>
      </c>
    </row>
    <row r="10" spans="1:8" ht="16.5">
      <c r="A10" s="29" t="s">
        <v>525</v>
      </c>
      <c r="B10" s="87"/>
      <c r="C10" s="249"/>
      <c r="D10" s="391"/>
      <c r="E10" s="20"/>
      <c r="F10" s="91"/>
      <c r="G10" s="91"/>
      <c r="H10" s="91"/>
    </row>
    <row r="11" spans="1:8" ht="16.5">
      <c r="A11" s="29" t="s">
        <v>526</v>
      </c>
      <c r="B11" s="87"/>
      <c r="C11" s="249"/>
      <c r="D11" s="383">
        <v>0.19</v>
      </c>
      <c r="E11" s="91">
        <f t="shared" ref="E11:H13" si="1">D11</f>
        <v>0.19</v>
      </c>
      <c r="F11" s="91">
        <f t="shared" si="1"/>
        <v>0.19</v>
      </c>
      <c r="G11" s="91">
        <f t="shared" si="1"/>
        <v>0.19</v>
      </c>
      <c r="H11" s="91">
        <f t="shared" si="1"/>
        <v>0.19</v>
      </c>
    </row>
    <row r="12" spans="1:8" ht="16.5">
      <c r="A12" s="29" t="s">
        <v>527</v>
      </c>
      <c r="B12" s="87"/>
      <c r="C12" s="249"/>
      <c r="D12" s="383">
        <v>0.19</v>
      </c>
      <c r="E12" s="91">
        <f t="shared" si="1"/>
        <v>0.19</v>
      </c>
      <c r="F12" s="91">
        <f t="shared" si="1"/>
        <v>0.19</v>
      </c>
      <c r="G12" s="91">
        <f t="shared" si="1"/>
        <v>0.19</v>
      </c>
      <c r="H12" s="91">
        <f t="shared" si="1"/>
        <v>0.19</v>
      </c>
    </row>
    <row r="13" spans="1:8" ht="17.25" thickBot="1">
      <c r="A13" s="271" t="s">
        <v>528</v>
      </c>
      <c r="B13" s="272"/>
      <c r="C13" s="253"/>
      <c r="D13" s="396">
        <v>0.19</v>
      </c>
      <c r="E13" s="317">
        <f t="shared" si="1"/>
        <v>0.19</v>
      </c>
      <c r="F13" s="317">
        <f t="shared" si="1"/>
        <v>0.19</v>
      </c>
      <c r="G13" s="317">
        <f t="shared" si="1"/>
        <v>0.19</v>
      </c>
      <c r="H13" s="317">
        <f t="shared" si="1"/>
        <v>0.19</v>
      </c>
    </row>
    <row r="14" spans="1:8" ht="16.5" customHeight="1" thickTop="1">
      <c r="A14" s="347" t="s">
        <v>529</v>
      </c>
      <c r="B14" s="348"/>
      <c r="C14" s="348"/>
      <c r="D14" s="348"/>
      <c r="E14" s="348"/>
      <c r="F14" s="348"/>
      <c r="G14" s="348"/>
      <c r="H14" s="349"/>
    </row>
    <row r="15" spans="1:8" ht="16.5">
      <c r="A15" s="96"/>
      <c r="B15" s="92"/>
      <c r="C15" s="97"/>
      <c r="D15" s="97"/>
      <c r="E15" s="97"/>
      <c r="F15" s="97"/>
      <c r="G15" s="97"/>
      <c r="H15" s="97"/>
    </row>
    <row r="16" spans="1:8" ht="16.5">
      <c r="A16" s="108" t="s">
        <v>530</v>
      </c>
      <c r="B16" s="92"/>
      <c r="C16" s="97"/>
      <c r="D16" s="117">
        <f>('VENDAS PROD. ACAB.'!D58+'PREST. SERV.'!D16+'VENDAS DE MERC.'!D57)*ESTADO!D12*(1-PRESSUPOSTOS!D22)</f>
        <v>0</v>
      </c>
      <c r="E16" s="117">
        <f>('VENDAS PROD. ACAB.'!E58+'PREST. SERV.'!E16+'VENDAS DE MERC.'!E57)*ESTADO!E12*(1-PRESSUPOSTOS!E22)</f>
        <v>0</v>
      </c>
      <c r="F16" s="117">
        <f>('VENDAS PROD. ACAB.'!F58+'PREST. SERV.'!F16+'VENDAS DE MERC.'!F57)*ESTADO!F12*(1-PRESSUPOSTOS!F22)</f>
        <v>0</v>
      </c>
      <c r="G16" s="117">
        <f>('VENDAS PROD. ACAB.'!G58+'PREST. SERV.'!G16+'VENDAS DE MERC.'!G57)*ESTADO!G12*(1-PRESSUPOSTOS!G22)</f>
        <v>0</v>
      </c>
      <c r="H16" s="117">
        <f>('VENDAS PROD. ACAB.'!H58+'PREST. SERV.'!H16+'VENDAS DE MERC.'!H57)*ESTADO!H12*(1-PRESSUPOSTOS!H22)</f>
        <v>0</v>
      </c>
    </row>
    <row r="17" spans="1:8" ht="16.5">
      <c r="A17" s="108" t="s">
        <v>531</v>
      </c>
      <c r="B17" s="92"/>
      <c r="C17" s="97"/>
      <c r="D17" s="118">
        <f>('CUSTO DAS MERC.'!D29+C.M.V.M.C.!D29)*ESTADO!D13+'F.S.E. E PROV.'!D18*ESTADO!D13</f>
        <v>0</v>
      </c>
      <c r="E17" s="118">
        <f>('CUSTO DAS MERC.'!E29+C.M.V.M.C.!E29)*ESTADO!E13+'F.S.E. E PROV.'!E18*ESTADO!E13</f>
        <v>0</v>
      </c>
      <c r="F17" s="118">
        <f>('CUSTO DAS MERC.'!F29+C.M.V.M.C.!F29)*ESTADO!F13+'F.S.E. E PROV.'!F18*ESTADO!F13</f>
        <v>0</v>
      </c>
      <c r="G17" s="118">
        <f>('CUSTO DAS MERC.'!G29+C.M.V.M.C.!G29)*ESTADO!G13+'F.S.E. E PROV.'!G18*ESTADO!G13</f>
        <v>0</v>
      </c>
      <c r="H17" s="118">
        <f>('CUSTO DAS MERC.'!H29+C.M.V.M.C.!H29)*ESTADO!H13+'F.S.E. E PROV.'!H18*ESTADO!H13</f>
        <v>0</v>
      </c>
    </row>
    <row r="18" spans="1:8" ht="16.5">
      <c r="A18" s="96"/>
      <c r="B18" s="92"/>
      <c r="C18" s="97"/>
      <c r="D18" s="117"/>
      <c r="E18" s="117"/>
      <c r="F18" s="117"/>
      <c r="G18" s="117"/>
      <c r="H18" s="117"/>
    </row>
    <row r="19" spans="1:8" ht="16.5">
      <c r="A19" s="112" t="s">
        <v>532</v>
      </c>
      <c r="B19" s="92"/>
      <c r="C19" s="97"/>
      <c r="D19" s="100">
        <f>D16-D17-D18</f>
        <v>0</v>
      </c>
      <c r="E19" s="100">
        <f>E16-E17-E18</f>
        <v>0</v>
      </c>
      <c r="F19" s="100">
        <f>F16-F17-F18</f>
        <v>0</v>
      </c>
      <c r="G19" s="100">
        <f>G16-G17-G18</f>
        <v>0</v>
      </c>
      <c r="H19" s="100">
        <f>H16-H17-H18</f>
        <v>0</v>
      </c>
    </row>
    <row r="20" spans="1:8" ht="16.5">
      <c r="A20" s="96"/>
      <c r="B20" s="92"/>
      <c r="C20" s="97"/>
      <c r="D20" s="97"/>
      <c r="E20" s="97"/>
      <c r="F20" s="97"/>
      <c r="G20" s="97"/>
      <c r="H20" s="97"/>
    </row>
    <row r="21" spans="1:8" ht="17.25" thickBot="1">
      <c r="A21" s="318"/>
      <c r="B21" s="269"/>
      <c r="C21" s="221"/>
      <c r="D21" s="221"/>
      <c r="E21" s="221"/>
      <c r="F21" s="221"/>
      <c r="G21" s="221"/>
      <c r="H21" s="221"/>
    </row>
    <row r="22" spans="1:8" ht="16.5" customHeight="1" thickTop="1">
      <c r="A22" s="347" t="s">
        <v>533</v>
      </c>
      <c r="B22" s="348"/>
      <c r="C22" s="348"/>
      <c r="D22" s="348"/>
      <c r="E22" s="348"/>
      <c r="F22" s="348"/>
      <c r="G22" s="348"/>
      <c r="H22" s="349"/>
    </row>
    <row r="23" spans="1:8" ht="16.5">
      <c r="A23" s="96"/>
      <c r="B23" s="92"/>
      <c r="C23" s="97"/>
      <c r="D23" s="97"/>
      <c r="E23" s="97"/>
      <c r="F23" s="97"/>
      <c r="G23" s="97"/>
      <c r="H23" s="97"/>
    </row>
    <row r="24" spans="1:8" ht="16.5">
      <c r="A24" s="108" t="s">
        <v>534</v>
      </c>
      <c r="B24" s="92"/>
      <c r="C24" s="97"/>
      <c r="D24" s="117">
        <f ca="1">'DEM. RESULTADOS'!D30</f>
        <v>3.1279707266750315E-74</v>
      </c>
      <c r="E24" s="117">
        <f ca="1">'DEM. RESULTADOS'!E30</f>
        <v>3.177937653734632E-74</v>
      </c>
      <c r="F24" s="117">
        <f ca="1">'DEM. RESULTADOS'!F30</f>
        <v>5.3701090394876162E-74</v>
      </c>
      <c r="G24" s="117">
        <f ca="1">'DEM. RESULTADOS'!G30</f>
        <v>8.4789193362079003E-74</v>
      </c>
      <c r="H24" s="117">
        <f ca="1">'DEM. RESULTADOS'!H30</f>
        <v>1.1880001497272652E-66</v>
      </c>
    </row>
    <row r="25" spans="1:8" ht="16.5">
      <c r="A25" s="96"/>
      <c r="B25" s="92"/>
      <c r="C25" s="97"/>
      <c r="D25" s="117"/>
      <c r="E25" s="117"/>
      <c r="F25" s="117"/>
      <c r="G25" s="117"/>
      <c r="H25" s="117"/>
    </row>
    <row r="26" spans="1:8" ht="16.5">
      <c r="A26" s="108" t="s">
        <v>535</v>
      </c>
      <c r="B26" s="92"/>
      <c r="C26" s="97"/>
      <c r="D26" s="117">
        <f>0.75*C24</f>
        <v>0</v>
      </c>
      <c r="E26" s="117">
        <f ca="1">0.75*D24</f>
        <v>2.3459780450062739E-74</v>
      </c>
      <c r="F26" s="117">
        <f ca="1">0.75*E24</f>
        <v>2.3834532403009739E-74</v>
      </c>
      <c r="G26" s="117">
        <f ca="1">0.75*F24</f>
        <v>4.0275817796157126E-74</v>
      </c>
      <c r="H26" s="117">
        <f ca="1">0.75*G24</f>
        <v>6.3591895021559252E-74</v>
      </c>
    </row>
    <row r="27" spans="1:8" ht="16.5">
      <c r="A27" s="108" t="s">
        <v>536</v>
      </c>
      <c r="B27" s="92"/>
      <c r="C27" s="97"/>
      <c r="D27" s="117">
        <f ca="1">D24-D26</f>
        <v>3.1279707266750315E-74</v>
      </c>
      <c r="E27" s="117">
        <f ca="1">E24-E26</f>
        <v>8.3195960872835811E-75</v>
      </c>
      <c r="F27" s="117">
        <f ca="1">F24-F26</f>
        <v>2.9866557991866423E-74</v>
      </c>
      <c r="G27" s="117">
        <f ca="1">G24-G26</f>
        <v>4.4513375565921877E-74</v>
      </c>
      <c r="H27" s="117">
        <f ca="1">H24-H26</f>
        <v>1.1880000861353701E-66</v>
      </c>
    </row>
    <row r="28" spans="1:8" ht="16.5">
      <c r="A28" s="96"/>
      <c r="B28" s="92"/>
      <c r="C28" s="97"/>
      <c r="D28" s="97"/>
      <c r="E28" s="97"/>
      <c r="F28" s="97"/>
      <c r="G28" s="97"/>
      <c r="H28" s="97"/>
    </row>
    <row r="29" spans="1:8" ht="17.25" thickBot="1">
      <c r="A29" s="220"/>
      <c r="B29" s="269"/>
      <c r="C29" s="221"/>
      <c r="D29" s="221"/>
      <c r="E29" s="221"/>
      <c r="F29" s="221"/>
      <c r="G29" s="221"/>
      <c r="H29" s="221"/>
    </row>
    <row r="30" spans="1:8" ht="17.25" customHeight="1" thickTop="1">
      <c r="A30" s="375" t="s">
        <v>537</v>
      </c>
      <c r="B30" s="370"/>
      <c r="C30" s="370"/>
      <c r="D30" s="370"/>
      <c r="E30" s="370"/>
      <c r="F30" s="370"/>
      <c r="G30" s="370"/>
      <c r="H30" s="376"/>
    </row>
    <row r="31" spans="1:8" ht="16.5">
      <c r="A31" s="96"/>
      <c r="B31" s="92"/>
      <c r="C31" s="97"/>
      <c r="D31" s="97"/>
      <c r="E31" s="97"/>
      <c r="F31" s="97"/>
      <c r="G31" s="97"/>
      <c r="H31" s="97"/>
    </row>
    <row r="32" spans="1:8" ht="16.5">
      <c r="A32" s="108" t="s">
        <v>538</v>
      </c>
      <c r="B32" s="92"/>
      <c r="C32" s="97"/>
      <c r="D32" s="117">
        <f>C.C.P.!D39/(1+C.C.P.!D6+C.C.P.!D7)</f>
        <v>0</v>
      </c>
      <c r="E32" s="117">
        <f>C.C.P.!E39/(1+C.C.P.!E6+C.C.P.!E7)</f>
        <v>0</v>
      </c>
      <c r="F32" s="117">
        <f>C.C.P.!F39/(1+C.C.P.!F6+C.C.P.!F7)</f>
        <v>0</v>
      </c>
      <c r="G32" s="117">
        <f>C.C.P.!G39/(1+C.C.P.!G6+C.C.P.!G7)</f>
        <v>0</v>
      </c>
      <c r="H32" s="117">
        <f>C.C.P.!H39/(1+C.C.P.!H6+C.C.P.!H7)</f>
        <v>0</v>
      </c>
    </row>
    <row r="33" spans="1:8" ht="16.5">
      <c r="A33" s="96"/>
      <c r="B33" s="92"/>
      <c r="C33" s="97"/>
      <c r="D33" s="117"/>
      <c r="E33" s="117"/>
      <c r="F33" s="117"/>
      <c r="G33" s="117"/>
      <c r="H33" s="117"/>
    </row>
    <row r="34" spans="1:8" ht="16.5">
      <c r="A34" s="108" t="s">
        <v>539</v>
      </c>
      <c r="B34" s="92"/>
      <c r="C34" s="97"/>
      <c r="D34" s="117">
        <f>D32*0.115</f>
        <v>0</v>
      </c>
      <c r="E34" s="117">
        <f>E32*0.115</f>
        <v>0</v>
      </c>
      <c r="F34" s="117">
        <f>F32*0.115</f>
        <v>0</v>
      </c>
      <c r="G34" s="117">
        <f>G32*0.115</f>
        <v>0</v>
      </c>
      <c r="H34" s="117">
        <f>H32*0.115</f>
        <v>0</v>
      </c>
    </row>
    <row r="35" spans="1:8" ht="16.5">
      <c r="A35" s="108" t="s">
        <v>540</v>
      </c>
      <c r="B35" s="92"/>
      <c r="C35" s="97"/>
      <c r="D35" s="117">
        <f>D32*(C.C.P.!D6+C.C.P.!D7)</f>
        <v>0</v>
      </c>
      <c r="E35" s="117">
        <f>E32*(C.C.P.!E6+C.C.P.!E7)</f>
        <v>0</v>
      </c>
      <c r="F35" s="117">
        <f>F32*(C.C.P.!F6+C.C.P.!F7)</f>
        <v>0</v>
      </c>
      <c r="G35" s="117">
        <f>G32*(C.C.P.!G6+C.C.P.!G7)</f>
        <v>0</v>
      </c>
      <c r="H35" s="117">
        <f>H32*(C.C.P.!H6+C.C.P.!H7)</f>
        <v>0</v>
      </c>
    </row>
    <row r="36" spans="1:8" ht="16.5">
      <c r="A36" s="96"/>
      <c r="B36" s="92"/>
      <c r="C36" s="97"/>
      <c r="D36" s="97"/>
      <c r="E36" s="97"/>
      <c r="F36" s="97"/>
      <c r="G36" s="97"/>
      <c r="H36" s="97"/>
    </row>
    <row r="37" spans="1:8" ht="16.5">
      <c r="A37" s="96"/>
      <c r="B37" s="92"/>
      <c r="C37" s="97"/>
      <c r="D37" s="97"/>
      <c r="E37" s="97"/>
      <c r="F37" s="97"/>
      <c r="G37" s="97"/>
      <c r="H37" s="97"/>
    </row>
    <row r="38" spans="1:8" ht="16.5" thickBot="1">
      <c r="A38" s="251" t="s">
        <v>541</v>
      </c>
      <c r="B38" s="275"/>
      <c r="C38" s="240"/>
      <c r="D38" s="252">
        <f ca="1">(D35+D34)/(14*PRESSUPOSTOS!D11/12)*2+D27</f>
        <v>3.1279707266750315E-74</v>
      </c>
      <c r="E38" s="252">
        <f ca="1">(E35+E34)/(14*PRESSUPOSTOS!E11/12)*2+E27</f>
        <v>8.3195960872835811E-75</v>
      </c>
      <c r="F38" s="252">
        <f ca="1">(F35+F34)/(14*PRESSUPOSTOS!F11/12)*2+F27</f>
        <v>2.9866557991866423E-74</v>
      </c>
      <c r="G38" s="252">
        <f ca="1">(G35+G34)/(14*PRESSUPOSTOS!G11/12)*2+G27</f>
        <v>4.4513375565921877E-74</v>
      </c>
      <c r="H38" s="252">
        <f ca="1">(H35+H34)/(14*PRESSUPOSTOS!H11/12)*2+H27</f>
        <v>1.1880000861353701E-66</v>
      </c>
    </row>
    <row r="39" spans="1:8" ht="17.25" thickTop="1">
      <c r="A39" s="96"/>
      <c r="B39" s="96"/>
      <c r="C39" s="97"/>
      <c r="D39" s="97"/>
      <c r="E39" s="97"/>
      <c r="F39" s="97"/>
      <c r="G39" s="97"/>
      <c r="H39" s="97"/>
    </row>
    <row r="40" spans="1:8" ht="16.5">
      <c r="A40" s="180" t="s">
        <v>542</v>
      </c>
      <c r="B40" s="200"/>
      <c r="C40" s="138"/>
      <c r="D40" s="138"/>
      <c r="E40" s="138"/>
      <c r="F40" s="138"/>
      <c r="G40" s="138"/>
      <c r="H40" s="138"/>
    </row>
    <row r="41" spans="1:8" ht="16.5">
      <c r="A41" s="106"/>
      <c r="B41" s="92"/>
      <c r="C41" s="117"/>
      <c r="D41" s="117"/>
      <c r="E41" s="117"/>
      <c r="F41" s="117"/>
      <c r="G41" s="117"/>
      <c r="H41" s="117"/>
    </row>
    <row r="42" spans="1:8" ht="16.5">
      <c r="A42" s="109" t="s">
        <v>543</v>
      </c>
      <c r="B42" s="92"/>
      <c r="C42" s="177">
        <f>SUM(PRESSUPOSTOS!D26:J26)/COUNTA(PRESSUPOSTOS!D8:J8)</f>
        <v>2.1000000000000001E-2</v>
      </c>
      <c r="D42" s="97"/>
      <c r="E42" s="97"/>
      <c r="F42" s="97"/>
      <c r="G42" s="97"/>
      <c r="H42" s="97"/>
    </row>
    <row r="43" spans="1:8" ht="16.5">
      <c r="A43" s="109" t="s">
        <v>544</v>
      </c>
      <c r="B43" s="92"/>
      <c r="C43" s="431">
        <v>0.03</v>
      </c>
      <c r="D43" s="97"/>
      <c r="E43" s="97"/>
      <c r="F43" s="97"/>
      <c r="G43" s="97"/>
      <c r="H43" s="97"/>
    </row>
    <row r="44" spans="1:8" ht="16.5">
      <c r="A44" s="109" t="s">
        <v>545</v>
      </c>
      <c r="B44" s="92"/>
      <c r="C44" s="178">
        <f>C42+C43</f>
        <v>5.1000000000000004E-2</v>
      </c>
      <c r="D44" s="117"/>
      <c r="E44" s="117"/>
      <c r="F44" s="117"/>
      <c r="G44" s="117"/>
      <c r="H44" s="117"/>
    </row>
    <row r="45" spans="1:8" ht="16.5">
      <c r="A45" s="109" t="s">
        <v>546</v>
      </c>
      <c r="B45" s="92"/>
      <c r="C45" s="431">
        <v>0.04</v>
      </c>
      <c r="D45" s="97"/>
      <c r="E45" s="97"/>
      <c r="F45" s="97"/>
      <c r="G45" s="97"/>
      <c r="H45" s="97"/>
    </row>
    <row r="46" spans="1:8" ht="16.5">
      <c r="A46" s="109" t="s">
        <v>547</v>
      </c>
      <c r="B46" s="92"/>
      <c r="C46" s="178">
        <f>C45+C43+C42</f>
        <v>9.1000000000000011E-2</v>
      </c>
      <c r="D46" s="97"/>
      <c r="E46" s="97"/>
      <c r="F46" s="97"/>
      <c r="G46" s="97"/>
      <c r="H46" s="97"/>
    </row>
    <row r="47" spans="1:8" ht="17.25" thickBot="1">
      <c r="A47" s="101"/>
      <c r="B47" s="101"/>
      <c r="C47" s="172"/>
      <c r="D47" s="172"/>
      <c r="E47" s="172"/>
      <c r="F47" s="172"/>
      <c r="G47" s="172"/>
      <c r="H47" s="172"/>
    </row>
  </sheetData>
  <phoneticPr fontId="12" type="noConversion"/>
  <printOptions horizontalCentered="1"/>
  <pageMargins left="0.39370078740157483" right="0.39370078740157483" top="0.98425196850393704" bottom="0.98425196850393704" header="0.51181102362204722" footer="0.51181102362204722"/>
  <pageSetup paperSize="9" scale="89" orientation="portrait" horizontalDpi="300" verticalDpi="300" r:id="rId1"/>
  <headerFooter alignWithMargins="0">
    <oddFooter>&amp;RPágina 31</oddFooter>
  </headerFooter>
  <legacyDrawing r:id="rId2"/>
</worksheet>
</file>

<file path=xl/worksheets/sheet33.xml><?xml version="1.0" encoding="utf-8"?>
<worksheet xmlns="http://schemas.openxmlformats.org/spreadsheetml/2006/main" xmlns:r="http://schemas.openxmlformats.org/officeDocument/2006/relationships">
  <sheetPr>
    <pageSetUpPr fitToPage="1"/>
  </sheetPr>
  <dimension ref="A1:H31"/>
  <sheetViews>
    <sheetView showGridLines="0" topLeftCell="A9" zoomScale="75" workbookViewId="0">
      <selection activeCell="D7" sqref="D7"/>
    </sheetView>
  </sheetViews>
  <sheetFormatPr defaultRowHeight="15"/>
  <cols>
    <col min="1" max="1" width="28.5546875" customWidth="1"/>
    <col min="2" max="3" width="0" hidden="1" customWidth="1"/>
  </cols>
  <sheetData>
    <row r="1" spans="1:8" ht="19.5" thickBot="1">
      <c r="A1" s="335" t="s">
        <v>548</v>
      </c>
    </row>
    <row r="2" spans="1:8" ht="16.5">
      <c r="A2" s="124"/>
      <c r="B2" s="124"/>
      <c r="C2" s="125"/>
      <c r="D2" s="125"/>
      <c r="E2" s="125"/>
      <c r="F2" s="125"/>
      <c r="G2" s="125"/>
      <c r="H2" s="125"/>
    </row>
    <row r="3" spans="1:8" ht="15.75">
      <c r="A3" s="126" t="s">
        <v>549</v>
      </c>
      <c r="B3" s="126"/>
      <c r="C3" s="71"/>
      <c r="D3" s="71" t="str">
        <f>PRESSUPOSTOS!D8</f>
        <v>ANO 1</v>
      </c>
      <c r="E3" s="71" t="str">
        <f>PRESSUPOSTOS!E8</f>
        <v>ANO 2</v>
      </c>
      <c r="F3" s="71" t="str">
        <f>PRESSUPOSTOS!F8</f>
        <v>ANO 3</v>
      </c>
      <c r="G3" s="71" t="str">
        <f>PRESSUPOSTOS!G8</f>
        <v>ANO 4</v>
      </c>
      <c r="H3" s="71" t="str">
        <f>PRESSUPOSTOS!H8</f>
        <v>ANO 5</v>
      </c>
    </row>
    <row r="4" spans="1:8" ht="17.25" thickBot="1">
      <c r="A4" s="171"/>
      <c r="B4" s="102"/>
      <c r="C4" s="158"/>
      <c r="D4" s="127"/>
      <c r="E4" s="127"/>
      <c r="F4" s="127"/>
      <c r="G4" s="127"/>
      <c r="H4" s="127"/>
    </row>
    <row r="5" spans="1:8" ht="16.5" customHeight="1">
      <c r="A5" s="350" t="s">
        <v>550</v>
      </c>
      <c r="B5" s="348"/>
      <c r="C5" s="348"/>
      <c r="D5" s="348"/>
      <c r="E5" s="348"/>
      <c r="F5" s="348"/>
      <c r="G5" s="348"/>
      <c r="H5" s="351"/>
    </row>
    <row r="6" spans="1:8" ht="16.5">
      <c r="A6" s="106"/>
      <c r="B6" s="96"/>
      <c r="C6" s="97"/>
      <c r="D6" s="97"/>
      <c r="E6" s="97"/>
      <c r="F6" s="97"/>
      <c r="G6" s="97"/>
      <c r="H6" s="97"/>
    </row>
    <row r="7" spans="1:8" ht="16.5">
      <c r="A7" s="108" t="s">
        <v>347</v>
      </c>
      <c r="B7" s="96"/>
      <c r="C7" s="117"/>
      <c r="D7" s="117">
        <f>'VENDAS PROD. ACAB.'!D58+'VENDAS DE MERC.'!D57</f>
        <v>0</v>
      </c>
      <c r="E7" s="117">
        <f>'VENDAS PROD. ACAB.'!E58+'VENDAS DE MERC.'!E57</f>
        <v>0</v>
      </c>
      <c r="F7" s="117">
        <f>'VENDAS PROD. ACAB.'!F58+'VENDAS DE MERC.'!F57</f>
        <v>0</v>
      </c>
      <c r="G7" s="117">
        <f>'VENDAS PROD. ACAB.'!G58+'VENDAS DE MERC.'!G57</f>
        <v>0</v>
      </c>
      <c r="H7" s="117">
        <f>'VENDAS PROD. ACAB.'!H58+'VENDAS DE MERC.'!H57</f>
        <v>0</v>
      </c>
    </row>
    <row r="8" spans="1:8" ht="16.5">
      <c r="A8" s="108" t="s">
        <v>551</v>
      </c>
      <c r="B8" s="96"/>
      <c r="C8" s="117"/>
      <c r="D8" s="117">
        <f>'PREST. SERV.'!D16</f>
        <v>0</v>
      </c>
      <c r="E8" s="117">
        <f>'PREST. SERV.'!E16</f>
        <v>0</v>
      </c>
      <c r="F8" s="117">
        <f>'PREST. SERV.'!F16</f>
        <v>0</v>
      </c>
      <c r="G8" s="117">
        <f>'PREST. SERV.'!G16</f>
        <v>0</v>
      </c>
      <c r="H8" s="117">
        <f>'PREST. SERV.'!H16</f>
        <v>0</v>
      </c>
    </row>
    <row r="9" spans="1:8" ht="16.5">
      <c r="A9" s="108" t="s">
        <v>360</v>
      </c>
      <c r="B9" s="96"/>
      <c r="C9" s="117"/>
      <c r="D9" s="117">
        <f>C.M.V.M.C.!D32</f>
        <v>0</v>
      </c>
      <c r="E9" s="117">
        <f>C.M.V.M.C.!E32</f>
        <v>0</v>
      </c>
      <c r="F9" s="117">
        <f>C.M.V.M.C.!F32</f>
        <v>0</v>
      </c>
      <c r="G9" s="117">
        <f>C.M.V.M.C.!G32</f>
        <v>0</v>
      </c>
      <c r="H9" s="117">
        <f>C.M.V.M.C.!H32</f>
        <v>0</v>
      </c>
    </row>
    <row r="10" spans="1:8" ht="16.5">
      <c r="A10" s="108" t="s">
        <v>552</v>
      </c>
      <c r="B10" s="96"/>
      <c r="C10" s="117"/>
      <c r="D10" s="117">
        <v>0</v>
      </c>
      <c r="E10" s="117">
        <v>0</v>
      </c>
      <c r="F10" s="117">
        <v>0</v>
      </c>
      <c r="G10" s="117">
        <v>0</v>
      </c>
      <c r="H10" s="117">
        <v>0</v>
      </c>
    </row>
    <row r="11" spans="1:8" ht="16.5">
      <c r="A11" s="108" t="s">
        <v>553</v>
      </c>
      <c r="B11" s="96"/>
      <c r="C11" s="117"/>
      <c r="D11" s="117">
        <f>'PREST. SERV.'!D39</f>
        <v>0</v>
      </c>
      <c r="E11" s="117">
        <f>'PREST. SERV.'!E39</f>
        <v>0</v>
      </c>
      <c r="F11" s="117">
        <f>'PREST. SERV.'!F39</f>
        <v>0</v>
      </c>
      <c r="G11" s="117">
        <f>'PREST. SERV.'!G39</f>
        <v>0</v>
      </c>
      <c r="H11" s="117">
        <f>'PREST. SERV.'!H39</f>
        <v>0</v>
      </c>
    </row>
    <row r="12" spans="1:8" ht="16.5">
      <c r="A12" s="108" t="s">
        <v>554</v>
      </c>
      <c r="B12" s="96"/>
      <c r="C12" s="117"/>
      <c r="D12" s="117">
        <v>0</v>
      </c>
      <c r="E12" s="117">
        <v>0</v>
      </c>
      <c r="F12" s="117">
        <v>0</v>
      </c>
      <c r="G12" s="117">
        <v>0</v>
      </c>
      <c r="H12" s="117">
        <v>0</v>
      </c>
    </row>
    <row r="13" spans="1:8" ht="16.5">
      <c r="A13" s="108"/>
      <c r="B13" s="96"/>
      <c r="C13" s="117"/>
      <c r="D13" s="117"/>
      <c r="E13" s="117"/>
      <c r="F13" s="117"/>
      <c r="G13" s="117"/>
      <c r="H13" s="117"/>
    </row>
    <row r="14" spans="1:8" ht="16.5">
      <c r="A14" s="108"/>
      <c r="B14" s="96"/>
      <c r="C14" s="117"/>
      <c r="D14" s="117"/>
      <c r="E14" s="117"/>
      <c r="F14" s="117"/>
      <c r="G14" s="117"/>
      <c r="H14" s="117"/>
    </row>
    <row r="15" spans="1:8" ht="17.25" thickBot="1">
      <c r="A15" s="320" t="s">
        <v>285</v>
      </c>
      <c r="B15" s="237"/>
      <c r="C15" s="261"/>
      <c r="D15" s="261">
        <f>SUM(D7:D14)</f>
        <v>0</v>
      </c>
      <c r="E15" s="261">
        <f>SUM(E7:E14)</f>
        <v>0</v>
      </c>
      <c r="F15" s="261">
        <f>SUM(F7:F14)</f>
        <v>0</v>
      </c>
      <c r="G15" s="261">
        <f>SUM(G7:G14)</f>
        <v>0</v>
      </c>
      <c r="H15" s="261">
        <f>SUM(H7:H14)</f>
        <v>0</v>
      </c>
    </row>
    <row r="16" spans="1:8" ht="17.25" customHeight="1" thickTop="1">
      <c r="A16" s="369" t="s">
        <v>555</v>
      </c>
      <c r="B16" s="370"/>
      <c r="C16" s="370"/>
      <c r="D16" s="370"/>
      <c r="E16" s="370"/>
      <c r="F16" s="370"/>
      <c r="G16" s="370"/>
      <c r="H16" s="371"/>
    </row>
    <row r="17" spans="1:8" ht="16.5">
      <c r="A17" s="106"/>
      <c r="B17" s="96"/>
      <c r="C17" s="97"/>
      <c r="D17" s="97"/>
      <c r="E17" s="97"/>
      <c r="F17" s="97"/>
      <c r="G17" s="97"/>
      <c r="H17" s="97"/>
    </row>
    <row r="18" spans="1:8" ht="16.5">
      <c r="A18" s="108" t="s">
        <v>364</v>
      </c>
      <c r="B18" s="96"/>
      <c r="C18" s="117"/>
      <c r="D18" s="117">
        <f>C.M.V.M.C.!D39</f>
        <v>0</v>
      </c>
      <c r="E18" s="117">
        <f>C.M.V.M.C.!E39</f>
        <v>0</v>
      </c>
      <c r="F18" s="117">
        <f>C.M.V.M.C.!F39</f>
        <v>0</v>
      </c>
      <c r="G18" s="117">
        <f>C.M.V.M.C.!G39</f>
        <v>0</v>
      </c>
      <c r="H18" s="117">
        <f>C.M.V.M.C.!H39</f>
        <v>0</v>
      </c>
    </row>
    <row r="19" spans="1:8" ht="16.5">
      <c r="A19" s="108" t="s">
        <v>381</v>
      </c>
      <c r="B19" s="96"/>
      <c r="C19" s="117"/>
      <c r="D19" s="117">
        <f>'F.S.E. E PROV.'!D18</f>
        <v>0</v>
      </c>
      <c r="E19" s="117">
        <f>'F.S.E. E PROV.'!E18</f>
        <v>0</v>
      </c>
      <c r="F19" s="117">
        <f>'F.S.E. E PROV.'!F18</f>
        <v>0</v>
      </c>
      <c r="G19" s="117">
        <f>'F.S.E. E PROV.'!G18</f>
        <v>0</v>
      </c>
      <c r="H19" s="117">
        <f>'F.S.E. E PROV.'!H18</f>
        <v>0</v>
      </c>
    </row>
    <row r="20" spans="1:8" ht="16.5">
      <c r="A20" s="108" t="s">
        <v>401</v>
      </c>
      <c r="B20" s="96"/>
      <c r="C20" s="117"/>
      <c r="D20" s="117">
        <f>C.C.P.!D42</f>
        <v>0</v>
      </c>
      <c r="E20" s="117">
        <f>C.C.P.!E42</f>
        <v>0</v>
      </c>
      <c r="F20" s="117">
        <f>C.C.P.!F42</f>
        <v>0</v>
      </c>
      <c r="G20" s="117">
        <f>C.C.P.!G42</f>
        <v>0</v>
      </c>
      <c r="H20" s="117">
        <f>C.C.P.!H42</f>
        <v>0</v>
      </c>
    </row>
    <row r="21" spans="1:8" ht="16.5">
      <c r="A21" s="108" t="s">
        <v>556</v>
      </c>
      <c r="B21" s="96"/>
      <c r="C21" s="117"/>
      <c r="D21" s="117">
        <f>'PLANO INV.'!D77</f>
        <v>0</v>
      </c>
      <c r="E21" s="117">
        <f>'PLANO INV.'!E77</f>
        <v>0</v>
      </c>
      <c r="F21" s="117">
        <f>'PLANO INV.'!F77</f>
        <v>0</v>
      </c>
      <c r="G21" s="117">
        <f>'PLANO INV.'!G77</f>
        <v>0</v>
      </c>
      <c r="H21" s="117">
        <f>'PLANO INV.'!H77</f>
        <v>0</v>
      </c>
    </row>
    <row r="22" spans="1:8" ht="16.5">
      <c r="A22" s="108" t="s">
        <v>557</v>
      </c>
      <c r="B22" s="96"/>
      <c r="C22" s="117"/>
      <c r="D22" s="117">
        <f>'F.S.E. E PROV.'!D26</f>
        <v>0</v>
      </c>
      <c r="E22" s="117">
        <f>'F.S.E. E PROV.'!E26</f>
        <v>0</v>
      </c>
      <c r="F22" s="117">
        <f>'F.S.E. E PROV.'!F26</f>
        <v>0</v>
      </c>
      <c r="G22" s="117">
        <f>'F.S.E. E PROV.'!G26</f>
        <v>0</v>
      </c>
      <c r="H22" s="117">
        <f>'F.S.E. E PROV.'!H26</f>
        <v>0</v>
      </c>
    </row>
    <row r="23" spans="1:8" ht="16.5">
      <c r="A23" s="108" t="s">
        <v>505</v>
      </c>
      <c r="B23" s="96"/>
      <c r="C23" s="117"/>
      <c r="D23" s="117">
        <v>0</v>
      </c>
      <c r="E23" s="117">
        <v>0</v>
      </c>
      <c r="F23" s="117">
        <v>0</v>
      </c>
      <c r="G23" s="117">
        <v>0</v>
      </c>
      <c r="H23" s="117">
        <v>0</v>
      </c>
    </row>
    <row r="24" spans="1:8" ht="16.5">
      <c r="A24" s="108" t="s">
        <v>413</v>
      </c>
      <c r="B24" s="96"/>
      <c r="C24" s="117"/>
      <c r="D24" s="117">
        <v>0</v>
      </c>
      <c r="E24" s="117">
        <v>0</v>
      </c>
      <c r="F24" s="117">
        <v>0</v>
      </c>
      <c r="G24" s="117">
        <v>0</v>
      </c>
      <c r="H24" s="117">
        <v>0</v>
      </c>
    </row>
    <row r="25" spans="1:8" ht="17.25" thickBot="1">
      <c r="A25" s="320" t="s">
        <v>285</v>
      </c>
      <c r="B25" s="237"/>
      <c r="C25" s="261"/>
      <c r="D25" s="261">
        <f>SUM(D18:D24)</f>
        <v>0</v>
      </c>
      <c r="E25" s="261">
        <f>SUM(E18:E24)</f>
        <v>0</v>
      </c>
      <c r="F25" s="261">
        <f>SUM(F18:F24)</f>
        <v>0</v>
      </c>
      <c r="G25" s="261">
        <f>SUM(G18:G24)</f>
        <v>0</v>
      </c>
      <c r="H25" s="261">
        <f>SUM(H18:H24)</f>
        <v>0</v>
      </c>
    </row>
    <row r="26" spans="1:8" ht="18" thickTop="1" thickBot="1">
      <c r="A26" s="321" t="s">
        <v>558</v>
      </c>
      <c r="B26" s="242"/>
      <c r="C26" s="322"/>
      <c r="D26" s="322">
        <f>D15-D25</f>
        <v>0</v>
      </c>
      <c r="E26" s="322">
        <f>E15-E25</f>
        <v>0</v>
      </c>
      <c r="F26" s="322">
        <f>F15-F25</f>
        <v>0</v>
      </c>
      <c r="G26" s="322">
        <f>G15-G25</f>
        <v>0</v>
      </c>
      <c r="H26" s="322">
        <f>H15-H25</f>
        <v>0</v>
      </c>
    </row>
    <row r="27" spans="1:8" ht="17.25" thickTop="1">
      <c r="A27" s="108" t="s">
        <v>483</v>
      </c>
      <c r="B27" s="96"/>
      <c r="C27" s="115"/>
      <c r="D27" s="115">
        <f ca="1">FINANCIAMENTO!D35</f>
        <v>0</v>
      </c>
      <c r="E27" s="115">
        <f ca="1">FINANCIAMENTO!E35</f>
        <v>0</v>
      </c>
      <c r="F27" s="115">
        <f ca="1">FINANCIAMENTO!F35</f>
        <v>0</v>
      </c>
      <c r="G27" s="115">
        <f ca="1">FINANCIAMENTO!G35</f>
        <v>0</v>
      </c>
      <c r="H27" s="115">
        <f ca="1">FINANCIAMENTO!H35</f>
        <v>0</v>
      </c>
    </row>
    <row r="28" spans="1:8" ht="16.5">
      <c r="A28" s="108" t="s">
        <v>486</v>
      </c>
      <c r="B28" s="96"/>
      <c r="C28" s="117"/>
      <c r="D28" s="117">
        <f ca="1">FINANCIAMENTO!D41</f>
        <v>7.8989159764520994E-74</v>
      </c>
      <c r="E28" s="117">
        <f ca="1">FINANCIAMENTO!E41</f>
        <v>8.0250950851884637E-74</v>
      </c>
      <c r="F28" s="117">
        <f ca="1">FINANCIAMENTO!F41</f>
        <v>1.3560881412847515E-73</v>
      </c>
      <c r="G28" s="117">
        <f ca="1">FINANCIAMENTO!G41</f>
        <v>2.1411412465171463E-73</v>
      </c>
      <c r="H28" s="117">
        <f ca="1">FINANCIAMENTO!H41</f>
        <v>3.0000003780991543E-66</v>
      </c>
    </row>
    <row r="29" spans="1:8" ht="17.25" thickBot="1">
      <c r="A29" s="323" t="s">
        <v>559</v>
      </c>
      <c r="B29" s="237"/>
      <c r="C29" s="261"/>
      <c r="D29" s="261">
        <f ca="1">D26-D27+D28</f>
        <v>7.8989159764520994E-74</v>
      </c>
      <c r="E29" s="261">
        <f ca="1">E26-E27+E28</f>
        <v>8.0250950851884637E-74</v>
      </c>
      <c r="F29" s="261">
        <f ca="1">F26-F27+F28</f>
        <v>1.3560881412847515E-73</v>
      </c>
      <c r="G29" s="261">
        <f ca="1">G26-G27+G28</f>
        <v>2.1411412465171463E-73</v>
      </c>
      <c r="H29" s="261">
        <f ca="1">H26-H27+H28</f>
        <v>3.0000003780991543E-66</v>
      </c>
    </row>
    <row r="30" spans="1:8" ht="18" thickTop="1" thickBot="1">
      <c r="A30" s="324" t="s">
        <v>560</v>
      </c>
      <c r="B30" s="220"/>
      <c r="C30" s="325"/>
      <c r="D30" s="325">
        <f ca="1">IF(D29&gt;0,D29*ESTADO!D7,0)</f>
        <v>3.1279707266750315E-74</v>
      </c>
      <c r="E30" s="325">
        <f ca="1">IF(AND(E29&gt;0,BALANÇO!E41&gt;=0),E29*ESTADO!D7,IF(AND(AND(E29&gt;0,BALANÇO!E41&lt;0),(E29+BALANÇO!E41)&gt;0),(E29+BALANÇO!E41)*ESTADO!D7,0))</f>
        <v>3.177937653734632E-74</v>
      </c>
      <c r="F30" s="325">
        <f ca="1">IF(AND(F29&gt;0,BALANÇO!F41&gt;=0),F29*ESTADO!E7,IF(AND(AND(F29&gt;0,BALANÇO!F41&lt;0),(F29+BALANÇO!F41)&gt;0),(F29+BALANÇO!F41)*ESTADO!E7,0))</f>
        <v>5.3701090394876162E-74</v>
      </c>
      <c r="G30" s="325">
        <f ca="1">IF(AND(G29&gt;0,BALANÇO!G41&gt;=0),G29*ESTADO!F7,IF(AND(AND(G29&gt;0,BALANÇO!G41&lt;0),(G29+BALANÇO!G41)&gt;0),(G29+BALANÇO!G41)*ESTADO!F7,0))</f>
        <v>8.4789193362079003E-74</v>
      </c>
      <c r="H30" s="325">
        <f ca="1">IF(AND(H29&gt;0,BALANÇO!H41&gt;=0),H29*ESTADO!G7,IF(AND(AND(H29&gt;0,BALANÇO!H41&lt;0),(H29+BALANÇO!H41)&gt;0),(H29+BALANÇO!H41)*ESTADO!G7,0))</f>
        <v>1.1880001497272652E-66</v>
      </c>
    </row>
    <row r="31" spans="1:8" ht="18" thickTop="1" thickBot="1">
      <c r="A31" s="173" t="s">
        <v>561</v>
      </c>
      <c r="B31" s="102"/>
      <c r="C31" s="152"/>
      <c r="D31" s="152">
        <f ca="1">D29-D30</f>
        <v>4.7709452497770679E-74</v>
      </c>
      <c r="E31" s="152">
        <f ca="1">E29-E30</f>
        <v>4.8471574314538314E-74</v>
      </c>
      <c r="F31" s="152">
        <f ca="1">F29-F30</f>
        <v>8.1907723733598986E-74</v>
      </c>
      <c r="G31" s="152">
        <f ca="1">G29-G30</f>
        <v>1.2932493128963563E-73</v>
      </c>
      <c r="H31" s="152">
        <f ca="1">H29-H30</f>
        <v>1.8120002283718891E-66</v>
      </c>
    </row>
  </sheetData>
  <phoneticPr fontId="12" type="noConversion"/>
  <printOptions horizontalCentered="1"/>
  <pageMargins left="0.39370078740157483" right="0.39370078740157483" top="0.98425196850393704" bottom="0.98425196850393704" header="0.51181102362204722" footer="0.51181102362204722"/>
  <pageSetup paperSize="9" orientation="portrait" horizontalDpi="300" verticalDpi="300" r:id="rId1"/>
  <headerFooter alignWithMargins="0">
    <oddFooter>&amp;RPágina 32</oddFooter>
  </headerFooter>
  <legacyDrawing r:id="rId2"/>
</worksheet>
</file>

<file path=xl/worksheets/sheet34.xml><?xml version="1.0" encoding="utf-8"?>
<worksheet xmlns="http://schemas.openxmlformats.org/spreadsheetml/2006/main" xmlns:r="http://schemas.openxmlformats.org/officeDocument/2006/relationships">
  <sheetPr>
    <pageSetUpPr fitToPage="1"/>
  </sheetPr>
  <dimension ref="A1:J65"/>
  <sheetViews>
    <sheetView showGridLines="0" workbookViewId="0">
      <selection activeCell="I46" sqref="I46:I51"/>
    </sheetView>
  </sheetViews>
  <sheetFormatPr defaultRowHeight="15"/>
  <cols>
    <col min="1" max="1" width="29.6640625" customWidth="1"/>
    <col min="2" max="2" width="8.88671875" hidden="1" customWidth="1"/>
    <col min="3" max="3" width="6.77734375" customWidth="1"/>
  </cols>
  <sheetData>
    <row r="1" spans="1:8" ht="19.5" thickBot="1">
      <c r="A1" s="335" t="s">
        <v>562</v>
      </c>
    </row>
    <row r="2" spans="1:8" ht="16.5">
      <c r="A2" s="124"/>
      <c r="B2" s="124"/>
      <c r="C2" s="125"/>
      <c r="D2" s="125"/>
      <c r="E2" s="125"/>
      <c r="F2" s="125"/>
      <c r="G2" s="125"/>
      <c r="H2" s="125"/>
    </row>
    <row r="3" spans="1:8" ht="15.75">
      <c r="A3" s="126" t="s">
        <v>563</v>
      </c>
      <c r="B3" s="126"/>
      <c r="C3" s="71"/>
      <c r="D3" s="71" t="str">
        <f>PRESSUPOSTOS!D8</f>
        <v>ANO 1</v>
      </c>
      <c r="E3" s="71" t="str">
        <f>PRESSUPOSTOS!E8</f>
        <v>ANO 2</v>
      </c>
      <c r="F3" s="71" t="str">
        <f>PRESSUPOSTOS!F8</f>
        <v>ANO 3</v>
      </c>
      <c r="G3" s="71" t="str">
        <f>PRESSUPOSTOS!G8</f>
        <v>ANO 4</v>
      </c>
      <c r="H3" s="71" t="str">
        <f>PRESSUPOSTOS!H8</f>
        <v>ANO 5</v>
      </c>
    </row>
    <row r="4" spans="1:8" ht="17.25" thickBot="1">
      <c r="A4" s="171"/>
      <c r="B4" s="102"/>
      <c r="C4" s="158"/>
      <c r="D4" s="127"/>
      <c r="E4" s="127"/>
      <c r="F4" s="127"/>
      <c r="G4" s="127"/>
      <c r="H4" s="127"/>
    </row>
    <row r="5" spans="1:8" ht="16.5">
      <c r="A5" s="147" t="s">
        <v>163</v>
      </c>
      <c r="B5" s="96"/>
      <c r="C5" s="97"/>
      <c r="D5" s="97"/>
      <c r="E5" s="97"/>
      <c r="F5" s="97"/>
      <c r="G5" s="97"/>
      <c r="H5" s="97"/>
    </row>
    <row r="6" spans="1:8" ht="16.5">
      <c r="A6" s="109" t="s">
        <v>564</v>
      </c>
      <c r="B6" s="96"/>
      <c r="C6" s="117"/>
      <c r="D6" s="117">
        <f>'PLANO INV.'!C23+'PLANO INV.'!D23</f>
        <v>0</v>
      </c>
      <c r="E6" s="117">
        <f>D6+'PLANO INV.'!E23</f>
        <v>0</v>
      </c>
      <c r="F6" s="117">
        <f>E6+'PLANO INV.'!F23</f>
        <v>0</v>
      </c>
      <c r="G6" s="117">
        <f>F6+'PLANO INV.'!G23</f>
        <v>0</v>
      </c>
      <c r="H6" s="117">
        <f>G6+'PLANO INV.'!H23</f>
        <v>0</v>
      </c>
    </row>
    <row r="7" spans="1:8" ht="16.5">
      <c r="A7" s="108" t="s">
        <v>565</v>
      </c>
      <c r="B7" s="96"/>
      <c r="C7" s="118"/>
      <c r="D7" s="118">
        <f>'DEM. RESULTADOS'!D21</f>
        <v>0</v>
      </c>
      <c r="E7" s="118">
        <f>D7+'DEM. RESULTADOS'!E21</f>
        <v>0</v>
      </c>
      <c r="F7" s="118">
        <f>E7+'DEM. RESULTADOS'!F21</f>
        <v>0</v>
      </c>
      <c r="G7" s="118">
        <f>F7+'DEM. RESULTADOS'!G21</f>
        <v>0</v>
      </c>
      <c r="H7" s="118">
        <f>G7+'DEM. RESULTADOS'!H21</f>
        <v>0</v>
      </c>
    </row>
    <row r="8" spans="1:8" ht="17.25" thickBot="1">
      <c r="A8" s="96"/>
      <c r="B8" s="96"/>
      <c r="C8" s="100"/>
      <c r="D8" s="252">
        <f>D6-D7</f>
        <v>0</v>
      </c>
      <c r="E8" s="252">
        <f>E6-E7</f>
        <v>0</v>
      </c>
      <c r="F8" s="252">
        <f>F6-F7</f>
        <v>0</v>
      </c>
      <c r="G8" s="252">
        <f>G6-G7</f>
        <v>0</v>
      </c>
      <c r="H8" s="252">
        <f>H6-H7</f>
        <v>0</v>
      </c>
    </row>
    <row r="9" spans="1:8" ht="17.25" thickTop="1">
      <c r="A9" s="96"/>
      <c r="B9" s="96"/>
      <c r="C9" s="97"/>
      <c r="D9" s="97"/>
      <c r="E9" s="97"/>
      <c r="F9" s="97"/>
      <c r="G9" s="97"/>
      <c r="H9" s="97"/>
    </row>
    <row r="10" spans="1:8" ht="16.5">
      <c r="A10" s="98" t="s">
        <v>566</v>
      </c>
      <c r="B10" s="96"/>
      <c r="C10" s="117"/>
      <c r="D10" s="117"/>
      <c r="E10" s="117"/>
      <c r="F10" s="117"/>
      <c r="G10" s="117"/>
      <c r="H10" s="117"/>
    </row>
    <row r="11" spans="1:8" ht="16.5">
      <c r="A11" s="108" t="s">
        <v>567</v>
      </c>
      <c r="B11" s="96"/>
      <c r="C11" s="117"/>
      <c r="D11" s="117">
        <f>'CUSTO DAS MERC.'!D30</f>
        <v>0</v>
      </c>
      <c r="E11" s="117">
        <f>'CUSTO DAS MERC.'!E30</f>
        <v>0</v>
      </c>
      <c r="F11" s="117">
        <f>'CUSTO DAS MERC.'!F30</f>
        <v>0</v>
      </c>
      <c r="G11" s="117">
        <f>'CUSTO DAS MERC.'!G30</f>
        <v>0</v>
      </c>
      <c r="H11" s="117">
        <f>'CUSTO DAS MERC.'!H30</f>
        <v>0</v>
      </c>
    </row>
    <row r="12" spans="1:8" ht="16.5">
      <c r="A12" s="108" t="s">
        <v>568</v>
      </c>
      <c r="B12" s="96"/>
      <c r="C12" s="117"/>
      <c r="D12" s="117">
        <f>C.M.V.M.C.!D30</f>
        <v>0</v>
      </c>
      <c r="E12" s="117">
        <f>C.M.V.M.C.!E30</f>
        <v>0</v>
      </c>
      <c r="F12" s="117">
        <f>C.M.V.M.C.!F30</f>
        <v>0</v>
      </c>
      <c r="G12" s="117">
        <f>C.M.V.M.C.!G30</f>
        <v>0</v>
      </c>
      <c r="H12" s="117">
        <f>C.M.V.M.C.!H30</f>
        <v>0</v>
      </c>
    </row>
    <row r="13" spans="1:8" ht="16.5">
      <c r="A13" s="108" t="s">
        <v>569</v>
      </c>
      <c r="B13" s="96"/>
      <c r="C13" s="118"/>
      <c r="D13" s="118">
        <f>C.M.V.M.C.!D35</f>
        <v>0</v>
      </c>
      <c r="E13" s="118">
        <f>C.M.V.M.C.!E35</f>
        <v>0</v>
      </c>
      <c r="F13" s="118">
        <f>C.M.V.M.C.!F35</f>
        <v>0</v>
      </c>
      <c r="G13" s="118">
        <f>C.M.V.M.C.!G35</f>
        <v>0</v>
      </c>
      <c r="H13" s="118">
        <f>C.M.V.M.C.!H35</f>
        <v>0</v>
      </c>
    </row>
    <row r="14" spans="1:8" ht="16.5">
      <c r="A14" s="96"/>
      <c r="B14" s="96"/>
      <c r="C14" s="100"/>
      <c r="D14" s="100">
        <f>D13+D12+D11</f>
        <v>0</v>
      </c>
      <c r="E14" s="100">
        <f>E13+E12+E11</f>
        <v>0</v>
      </c>
      <c r="F14" s="100">
        <f>F13+F12+F11</f>
        <v>0</v>
      </c>
      <c r="G14" s="100">
        <f>G13+G12+G11</f>
        <v>0</v>
      </c>
      <c r="H14" s="100">
        <f>H13+H12+H11</f>
        <v>0</v>
      </c>
    </row>
    <row r="15" spans="1:8" ht="16.5">
      <c r="A15" s="108" t="s">
        <v>570</v>
      </c>
      <c r="B15" s="96"/>
      <c r="C15" s="118"/>
      <c r="D15" s="118">
        <f>'F.S.E. E PROV.'!D22</f>
        <v>0</v>
      </c>
      <c r="E15" s="118">
        <f>'F.S.E. E PROV.'!E22</f>
        <v>0</v>
      </c>
      <c r="F15" s="118">
        <f>'F.S.E. E PROV.'!F22</f>
        <v>0</v>
      </c>
      <c r="G15" s="118">
        <f>'F.S.E. E PROV.'!G22</f>
        <v>0</v>
      </c>
      <c r="H15" s="118">
        <f>'F.S.E. E PROV.'!H22</f>
        <v>0</v>
      </c>
    </row>
    <row r="16" spans="1:8" ht="17.25" thickBot="1">
      <c r="A16" s="96"/>
      <c r="B16" s="96"/>
      <c r="C16" s="100"/>
      <c r="D16" s="252">
        <f>D14-D15</f>
        <v>0</v>
      </c>
      <c r="E16" s="252">
        <f>E14-E15</f>
        <v>0</v>
      </c>
      <c r="F16" s="252">
        <f>F14-F15</f>
        <v>0</v>
      </c>
      <c r="G16" s="252">
        <f>G14-G15</f>
        <v>0</v>
      </c>
      <c r="H16" s="252">
        <f>H14-H15</f>
        <v>0</v>
      </c>
    </row>
    <row r="17" spans="1:9" ht="17.25" thickTop="1">
      <c r="A17" s="96"/>
      <c r="B17" s="96"/>
      <c r="C17" s="97"/>
      <c r="D17" s="97"/>
      <c r="E17" s="97"/>
      <c r="F17" s="97"/>
      <c r="G17" s="97"/>
      <c r="H17" s="97"/>
    </row>
    <row r="18" spans="1:9" ht="16.5">
      <c r="A18" s="98" t="s">
        <v>571</v>
      </c>
      <c r="B18" s="96"/>
      <c r="C18" s="117"/>
      <c r="D18" s="117">
        <v>0</v>
      </c>
      <c r="E18" s="117">
        <v>0</v>
      </c>
      <c r="F18" s="117">
        <v>0</v>
      </c>
      <c r="G18" s="117">
        <v>0</v>
      </c>
      <c r="H18" s="117">
        <v>0</v>
      </c>
    </row>
    <row r="19" spans="1:9" ht="16.5">
      <c r="A19" s="96"/>
      <c r="B19" s="96"/>
      <c r="C19" s="117"/>
      <c r="D19" s="117"/>
      <c r="E19" s="117"/>
      <c r="F19" s="117"/>
      <c r="G19" s="117"/>
      <c r="H19" s="117"/>
    </row>
    <row r="20" spans="1:9" ht="16.5">
      <c r="A20" s="98" t="s">
        <v>572</v>
      </c>
      <c r="B20" s="96"/>
      <c r="C20" s="117"/>
      <c r="D20" s="117"/>
      <c r="E20" s="117"/>
      <c r="F20" s="117"/>
      <c r="G20" s="117"/>
      <c r="H20" s="117"/>
    </row>
    <row r="21" spans="1:9" ht="16.5">
      <c r="A21" s="108" t="s">
        <v>573</v>
      </c>
      <c r="B21" s="96"/>
      <c r="C21" s="117"/>
      <c r="D21" s="117">
        <f>'INV. FUNDO DE MANEIO'!D9</f>
        <v>0</v>
      </c>
      <c r="E21" s="117">
        <f>'INV. FUNDO DE MANEIO'!E9</f>
        <v>0</v>
      </c>
      <c r="F21" s="117">
        <f>'INV. FUNDO DE MANEIO'!F9</f>
        <v>0</v>
      </c>
      <c r="G21" s="117">
        <f>'INV. FUNDO DE MANEIO'!G9</f>
        <v>0</v>
      </c>
      <c r="H21" s="117">
        <f>'INV. FUNDO DE MANEIO'!H9</f>
        <v>0</v>
      </c>
    </row>
    <row r="22" spans="1:9" ht="16.5">
      <c r="A22" s="108" t="s">
        <v>574</v>
      </c>
      <c r="B22" s="96"/>
      <c r="C22" s="117"/>
      <c r="D22" s="117">
        <f ca="1">IF(ESTADO!D38&gt;0,0,ESTADO!D38)</f>
        <v>0</v>
      </c>
      <c r="E22" s="117">
        <f ca="1">IF(ESTADO!E38&gt;0,0,ESTADO!E38)</f>
        <v>-3.7550515003796887E-75</v>
      </c>
      <c r="F22" s="117">
        <f ca="1">IF(ESTADO!F38&gt;0,0,ESTADO!F38)</f>
        <v>0</v>
      </c>
      <c r="G22" s="117">
        <f ca="1">IF(ESTADO!G38&gt;0,0,ESTADO!G38)</f>
        <v>0</v>
      </c>
      <c r="H22" s="117">
        <f ca="1">IF(ESTADO!H38&gt;0,0,ESTADO!H38)</f>
        <v>0</v>
      </c>
    </row>
    <row r="23" spans="1:9" ht="16.5">
      <c r="A23" s="108" t="s">
        <v>575</v>
      </c>
      <c r="B23" s="96"/>
      <c r="C23" s="118"/>
      <c r="D23" s="118">
        <v>0</v>
      </c>
      <c r="E23" s="118">
        <v>0</v>
      </c>
      <c r="F23" s="118">
        <v>0</v>
      </c>
      <c r="G23" s="118">
        <v>0</v>
      </c>
      <c r="H23" s="118">
        <v>0</v>
      </c>
    </row>
    <row r="24" spans="1:9" ht="16.5">
      <c r="A24" s="96"/>
      <c r="B24" s="96"/>
      <c r="C24" s="100"/>
      <c r="D24" s="100">
        <f ca="1">D23+D22+D21</f>
        <v>0</v>
      </c>
      <c r="E24" s="100">
        <f ca="1">E23+E22+E21</f>
        <v>-3.7550515003796887E-75</v>
      </c>
      <c r="F24" s="100">
        <f ca="1">F23+F22+F21</f>
        <v>0</v>
      </c>
      <c r="G24" s="100">
        <f ca="1">G23+G22+G21</f>
        <v>0</v>
      </c>
      <c r="H24" s="100">
        <f ca="1">H23+H22+H21</f>
        <v>0</v>
      </c>
    </row>
    <row r="25" spans="1:9" ht="16.5">
      <c r="A25" s="108" t="s">
        <v>576</v>
      </c>
      <c r="B25" s="96"/>
      <c r="C25" s="118"/>
      <c r="D25" s="118">
        <f>'F.S.E. E PROV.'!D23</f>
        <v>0</v>
      </c>
      <c r="E25" s="118">
        <f>'F.S.E. E PROV.'!E23</f>
        <v>0</v>
      </c>
      <c r="F25" s="118">
        <f>'F.S.E. E PROV.'!F23</f>
        <v>0</v>
      </c>
      <c r="G25" s="118">
        <f>'F.S.E. E PROV.'!G23</f>
        <v>0</v>
      </c>
      <c r="H25" s="118">
        <f>'F.S.E. E PROV.'!H23</f>
        <v>0</v>
      </c>
    </row>
    <row r="26" spans="1:9" ht="17.25" thickBot="1">
      <c r="A26" s="96"/>
      <c r="B26" s="96"/>
      <c r="C26" s="100"/>
      <c r="D26" s="252">
        <f ca="1">D24-D25</f>
        <v>0</v>
      </c>
      <c r="E26" s="252">
        <f ca="1">E24-E25</f>
        <v>-3.7550515003796887E-75</v>
      </c>
      <c r="F26" s="252">
        <f ca="1">F24-F25</f>
        <v>0</v>
      </c>
      <c r="G26" s="252">
        <f ca="1">G24-G25</f>
        <v>0</v>
      </c>
      <c r="H26" s="252">
        <f ca="1">H24-H25</f>
        <v>0</v>
      </c>
    </row>
    <row r="27" spans="1:9" ht="17.25" thickTop="1">
      <c r="A27" s="96"/>
      <c r="B27" s="96"/>
      <c r="C27" s="97"/>
      <c r="D27" s="97"/>
      <c r="E27" s="97"/>
      <c r="F27" s="97"/>
      <c r="G27" s="97"/>
      <c r="H27" s="97"/>
    </row>
    <row r="28" spans="1:9" ht="16.5">
      <c r="A28" s="98" t="s">
        <v>577</v>
      </c>
      <c r="B28" s="96"/>
      <c r="C28" s="100"/>
      <c r="D28" s="100">
        <f t="shared" ref="D28:I28" ca="1" si="0">IF(D54&gt;0,0,IF(D62-D29-D31-D26-D18-D16-D8&gt;0,D62-D29-D31-D26-D18-D16-D8,0))</f>
        <v>4.5245548542830209E-74</v>
      </c>
      <c r="E28" s="100">
        <f t="shared" ca="1" si="0"/>
        <v>5.9572757200267751E-74</v>
      </c>
      <c r="F28" s="100">
        <f t="shared" ca="1" si="0"/>
        <v>1.3014845474003914E-72</v>
      </c>
      <c r="G28" s="100">
        <f t="shared" ca="1" si="0"/>
        <v>9.0595743912855128E-72</v>
      </c>
      <c r="H28" s="100">
        <f t="shared" ca="1" si="0"/>
        <v>1.6124848196792034E-70</v>
      </c>
      <c r="I28" s="436">
        <f t="shared" ca="1" si="0"/>
        <v>0</v>
      </c>
    </row>
    <row r="29" spans="1:9" ht="16.5">
      <c r="A29" s="98" t="s">
        <v>578</v>
      </c>
      <c r="B29" s="96"/>
      <c r="C29" s="100"/>
      <c r="D29" s="100">
        <f>'INV. FUNDO DE MANEIO'!D7</f>
        <v>0</v>
      </c>
      <c r="E29" s="100">
        <f>'INV. FUNDO DE MANEIO'!E7</f>
        <v>0</v>
      </c>
      <c r="F29" s="100">
        <f>'INV. FUNDO DE MANEIO'!F7</f>
        <v>0</v>
      </c>
      <c r="G29" s="100">
        <f>'INV. FUNDO DE MANEIO'!G7</f>
        <v>0</v>
      </c>
      <c r="H29" s="100">
        <f>'INV. FUNDO DE MANEIO'!H7</f>
        <v>0</v>
      </c>
    </row>
    <row r="30" spans="1:9" ht="16.5">
      <c r="A30" s="96"/>
      <c r="B30" s="96"/>
      <c r="C30" s="97"/>
      <c r="D30" s="97"/>
      <c r="E30" s="97"/>
      <c r="F30" s="97"/>
      <c r="G30" s="97"/>
      <c r="H30" s="97"/>
    </row>
    <row r="31" spans="1:9" ht="16.5">
      <c r="A31" s="175" t="s">
        <v>579</v>
      </c>
      <c r="B31" s="96"/>
      <c r="C31" s="99"/>
      <c r="D31" s="99">
        <v>0</v>
      </c>
      <c r="E31" s="99">
        <v>0</v>
      </c>
      <c r="F31" s="99">
        <v>0</v>
      </c>
      <c r="G31" s="99">
        <v>0</v>
      </c>
      <c r="H31" s="99">
        <v>0</v>
      </c>
    </row>
    <row r="32" spans="1:9" ht="16.5">
      <c r="A32" s="96"/>
      <c r="B32" s="96"/>
      <c r="C32" s="118"/>
      <c r="D32" s="118"/>
      <c r="E32" s="118"/>
      <c r="F32" s="118"/>
      <c r="G32" s="118"/>
      <c r="H32" s="118"/>
    </row>
    <row r="33" spans="1:8" ht="16.5" thickBot="1">
      <c r="A33" s="153" t="s">
        <v>580</v>
      </c>
      <c r="B33" s="156"/>
      <c r="C33" s="152"/>
      <c r="D33" s="152">
        <f ca="1">D31+D29+D28+D26+D18+D16+D8</f>
        <v>4.5245548542830209E-74</v>
      </c>
      <c r="E33" s="152">
        <f ca="1">E31+E29+E28+E26+E18+E16+E8</f>
        <v>5.5817705699888066E-74</v>
      </c>
      <c r="F33" s="152">
        <f ca="1">F31+F29+F28+F26+F18+F16+F8</f>
        <v>1.3014845474003914E-72</v>
      </c>
      <c r="G33" s="152">
        <f ca="1">G31+G29+G28+G26+G18+G16+G8</f>
        <v>9.0595743912855128E-72</v>
      </c>
      <c r="H33" s="152">
        <f ca="1">H31+H29+H28+H26+H18+H16+H8</f>
        <v>1.6124848196792034E-70</v>
      </c>
    </row>
    <row r="34" spans="1:8" ht="16.5">
      <c r="A34" s="124"/>
      <c r="B34" s="124"/>
      <c r="C34" s="125"/>
      <c r="D34" s="125"/>
      <c r="E34" s="125"/>
      <c r="F34" s="125"/>
      <c r="G34" s="125"/>
      <c r="H34" s="125"/>
    </row>
    <row r="35" spans="1:8" ht="15.75">
      <c r="A35" s="126" t="s">
        <v>563</v>
      </c>
      <c r="B35" s="126"/>
      <c r="C35" s="71"/>
      <c r="D35" s="71" t="str">
        <f>PRESSUPOSTOS!D8</f>
        <v>ANO 1</v>
      </c>
      <c r="E35" s="71" t="str">
        <f>PRESSUPOSTOS!E8</f>
        <v>ANO 2</v>
      </c>
      <c r="F35" s="71" t="str">
        <f>PRESSUPOSTOS!F8</f>
        <v>ANO 3</v>
      </c>
      <c r="G35" s="71" t="str">
        <f>PRESSUPOSTOS!G8</f>
        <v>ANO 4</v>
      </c>
      <c r="H35" s="71" t="str">
        <f>PRESSUPOSTOS!H8</f>
        <v>ANO 5</v>
      </c>
    </row>
    <row r="36" spans="1:8" ht="17.25" thickBot="1">
      <c r="A36" s="171"/>
      <c r="B36" s="102"/>
      <c r="C36" s="158"/>
      <c r="D36" s="127"/>
      <c r="E36" s="127"/>
      <c r="F36" s="127"/>
      <c r="G36" s="127"/>
      <c r="H36" s="127"/>
    </row>
    <row r="37" spans="1:8" ht="16.5">
      <c r="A37" s="148" t="s">
        <v>581</v>
      </c>
      <c r="B37" s="92"/>
      <c r="C37" s="97"/>
      <c r="D37" s="97"/>
      <c r="E37" s="97"/>
      <c r="F37" s="97"/>
      <c r="G37" s="97"/>
      <c r="H37" s="97"/>
    </row>
    <row r="38" spans="1:8" ht="16.5">
      <c r="A38" s="147" t="s">
        <v>281</v>
      </c>
      <c r="B38" s="92"/>
      <c r="C38" s="117"/>
      <c r="D38" s="117"/>
      <c r="E38" s="117"/>
      <c r="F38" s="117"/>
      <c r="G38" s="117"/>
      <c r="H38" s="117"/>
    </row>
    <row r="39" spans="1:8" ht="16.5">
      <c r="A39" s="108" t="s">
        <v>582</v>
      </c>
      <c r="B39" s="92"/>
      <c r="C39" s="117"/>
      <c r="D39" s="117">
        <f>'PLANO FINAN.'!C7+'PLANO FINAN.'!D7</f>
        <v>0</v>
      </c>
      <c r="E39" s="117">
        <f>D39+'PLANO FINAN.'!E7</f>
        <v>0</v>
      </c>
      <c r="F39" s="117">
        <f>E39+'PLANO FINAN.'!F7</f>
        <v>0</v>
      </c>
      <c r="G39" s="117">
        <f>F39+'PLANO FINAN.'!G7</f>
        <v>0</v>
      </c>
      <c r="H39" s="117">
        <f>G39+'PLANO FINAN.'!H7</f>
        <v>0</v>
      </c>
    </row>
    <row r="40" spans="1:8" ht="16.5">
      <c r="A40" s="108" t="s">
        <v>583</v>
      </c>
      <c r="B40" s="92"/>
      <c r="C40" s="117"/>
      <c r="D40" s="117">
        <f>'PLANO FINAN.'!C8+'PLANO FINAN.'!D8</f>
        <v>0</v>
      </c>
      <c r="E40" s="117">
        <f>D40+'PLANO FINAN.'!E8</f>
        <v>0</v>
      </c>
      <c r="F40" s="117">
        <f>E40+'PLANO FINAN.'!F8</f>
        <v>0</v>
      </c>
      <c r="G40" s="117">
        <f>F40+'PLANO FINAN.'!G8</f>
        <v>0</v>
      </c>
      <c r="H40" s="117">
        <f>G40+'PLANO FINAN.'!H8</f>
        <v>0</v>
      </c>
    </row>
    <row r="41" spans="1:8" ht="16.5">
      <c r="A41" s="108" t="s">
        <v>584</v>
      </c>
      <c r="B41" s="92"/>
      <c r="C41" s="117"/>
      <c r="D41" s="117">
        <f>C41+C42*(1-PRESSUPOSTOS!D33)</f>
        <v>0</v>
      </c>
      <c r="E41" s="117">
        <f ca="1">D41+D42*(1-PRESSUPOSTOS!E33)</f>
        <v>2.7328311319869447E-74</v>
      </c>
      <c r="F41" s="117">
        <f ca="1">E41+E42*(1-PRESSUPOSTOS!F33)</f>
        <v>5.1386208854025288E-74</v>
      </c>
      <c r="G41" s="117">
        <f ca="1">F41+F42*(1-PRESSUPOSTOS!G33)</f>
        <v>3.6377609173436853E-73</v>
      </c>
      <c r="H41" s="117">
        <f ca="1">G41+G42*(1-PRESSUPOSTOS!H33)</f>
        <v>3.774686878698869E-72</v>
      </c>
    </row>
    <row r="42" spans="1:8" ht="16.5">
      <c r="A42" s="108" t="s">
        <v>585</v>
      </c>
      <c r="B42" s="92"/>
      <c r="C42" s="118"/>
      <c r="D42" s="118">
        <f ca="1">'DEM. RESULTADOS'!D31</f>
        <v>6.4847046963368708E-74</v>
      </c>
      <c r="E42" s="118">
        <f ca="1">'DEM. RESULTADOS'!E31</f>
        <v>4.2907883439119124E-74</v>
      </c>
      <c r="F42" s="118">
        <f ca="1">'DEM. RESULTADOS'!F31</f>
        <v>4.0477526933894661E-74</v>
      </c>
      <c r="G42" s="118">
        <f ca="1">'DEM. RESULTADOS'!G31</f>
        <v>1.7764713536440221E-73</v>
      </c>
      <c r="H42" s="118">
        <f ca="1">'DEM. RESULTADOS'!H31</f>
        <v>1.8120384786521746E-66</v>
      </c>
    </row>
    <row r="43" spans="1:8" ht="17.25" thickBot="1">
      <c r="A43" s="96"/>
      <c r="B43" s="92"/>
      <c r="C43" s="100"/>
      <c r="D43" s="252">
        <f ca="1">D42+D41+D39+D40</f>
        <v>6.4847046963368708E-74</v>
      </c>
      <c r="E43" s="252">
        <f ca="1">E42+E41+E39+E40</f>
        <v>7.0236194758988568E-74</v>
      </c>
      <c r="F43" s="252">
        <f ca="1">F42+F41+F39+F40</f>
        <v>9.1863735787919949E-74</v>
      </c>
      <c r="G43" s="252">
        <f ca="1">G42+G41+G39+G40</f>
        <v>5.4142322709877074E-73</v>
      </c>
      <c r="H43" s="252">
        <f ca="1">H42+H41+H39+H40</f>
        <v>1.8120422533390534E-66</v>
      </c>
    </row>
    <row r="44" spans="1:8" ht="17.25" thickTop="1">
      <c r="A44" s="96"/>
      <c r="B44" s="92"/>
      <c r="C44" s="117"/>
      <c r="D44" s="117"/>
      <c r="E44" s="117"/>
      <c r="F44" s="117"/>
      <c r="G44" s="117"/>
      <c r="H44" s="117"/>
    </row>
    <row r="45" spans="1:8" ht="16.5">
      <c r="A45" s="98" t="s">
        <v>586</v>
      </c>
      <c r="B45" s="92"/>
      <c r="C45" s="117"/>
      <c r="D45" s="117"/>
      <c r="E45" s="117"/>
      <c r="F45" s="117"/>
      <c r="G45" s="117"/>
      <c r="H45" s="117"/>
    </row>
    <row r="46" spans="1:8" ht="16.5">
      <c r="A46" s="96"/>
      <c r="B46" s="92"/>
      <c r="C46" s="117"/>
      <c r="D46" s="117"/>
      <c r="E46" s="117"/>
      <c r="F46" s="117"/>
      <c r="G46" s="117"/>
      <c r="H46" s="117"/>
    </row>
    <row r="47" spans="1:8" ht="16.5">
      <c r="A47" s="98" t="s">
        <v>587</v>
      </c>
      <c r="B47" s="92"/>
      <c r="C47" s="117"/>
      <c r="D47" s="117"/>
      <c r="E47" s="117"/>
      <c r="F47" s="117"/>
      <c r="G47" s="117"/>
      <c r="H47" s="117"/>
    </row>
    <row r="48" spans="1:8" ht="16.5">
      <c r="A48" s="108" t="s">
        <v>588</v>
      </c>
      <c r="B48" s="92"/>
      <c r="C48" s="117"/>
      <c r="D48" s="117">
        <f>FINANCIAMENTO!G19</f>
        <v>0</v>
      </c>
      <c r="E48" s="117">
        <f>FINANCIAMENTO!G21</f>
        <v>0</v>
      </c>
      <c r="F48" s="117">
        <f>FINANCIAMENTO!G23</f>
        <v>0</v>
      </c>
      <c r="G48" s="117">
        <f>FINANCIAMENTO!G25</f>
        <v>0</v>
      </c>
      <c r="H48" s="117">
        <f>FINANCIAMENTO!G27</f>
        <v>0</v>
      </c>
    </row>
    <row r="49" spans="1:10" ht="16.5">
      <c r="A49" s="108" t="s">
        <v>589</v>
      </c>
      <c r="B49" s="92"/>
      <c r="C49" s="117"/>
      <c r="D49" s="117">
        <f>'PLANO FINAN.'!C14+'PLANO FINAN.'!D14</f>
        <v>0</v>
      </c>
      <c r="E49" s="117">
        <f>D49+'PLANO FINAN.'!E14</f>
        <v>0</v>
      </c>
      <c r="F49" s="117">
        <f>E49+'PLANO FINAN.'!F14</f>
        <v>0</v>
      </c>
      <c r="G49" s="117">
        <f>F49+'PLANO FINAN.'!G14</f>
        <v>0</v>
      </c>
      <c r="H49" s="117">
        <f>G49+'PLANO FINAN.'!H14</f>
        <v>0</v>
      </c>
    </row>
    <row r="50" spans="1:10" ht="16.5">
      <c r="A50" s="108" t="s">
        <v>209</v>
      </c>
      <c r="B50" s="92"/>
      <c r="C50" s="118"/>
      <c r="D50" s="118">
        <v>0</v>
      </c>
      <c r="E50" s="118">
        <v>0</v>
      </c>
      <c r="F50" s="118">
        <v>0</v>
      </c>
      <c r="G50" s="118">
        <v>0</v>
      </c>
      <c r="H50" s="118">
        <v>0</v>
      </c>
    </row>
    <row r="51" spans="1:10" ht="17.25" thickBot="1">
      <c r="A51" s="96"/>
      <c r="B51" s="92"/>
      <c r="C51" s="100"/>
      <c r="D51" s="252">
        <f>D50+D49+D48</f>
        <v>0</v>
      </c>
      <c r="E51" s="252">
        <f>E50+E49+E48</f>
        <v>0</v>
      </c>
      <c r="F51" s="252">
        <f>F50+F49+F48</f>
        <v>0</v>
      </c>
      <c r="G51" s="252">
        <f>G50+G49+G48</f>
        <v>0</v>
      </c>
      <c r="H51" s="252">
        <f>H50+H49+H48</f>
        <v>0</v>
      </c>
    </row>
    <row r="52" spans="1:10" ht="17.25" thickTop="1">
      <c r="A52" s="96"/>
      <c r="B52" s="92"/>
      <c r="C52" s="117"/>
      <c r="D52" s="117"/>
      <c r="E52" s="117"/>
      <c r="F52" s="117"/>
      <c r="G52" s="117"/>
      <c r="H52" s="117"/>
    </row>
    <row r="53" spans="1:10" ht="16.5">
      <c r="A53" s="98" t="s">
        <v>590</v>
      </c>
      <c r="B53" s="92"/>
      <c r="C53" s="117"/>
      <c r="D53" s="117"/>
      <c r="E53" s="117"/>
      <c r="F53" s="117"/>
      <c r="G53" s="117"/>
      <c r="H53" s="117"/>
    </row>
    <row r="54" spans="1:10" ht="16.5">
      <c r="A54" s="108" t="s">
        <v>588</v>
      </c>
      <c r="B54" s="92"/>
      <c r="C54" s="117"/>
      <c r="D54" s="117">
        <f t="shared" ref="D54:I54" ca="1" si="1">IF(D28&gt;0,0,IF(D33-D60-D55-D56-D57-D51-D45-D43&gt;0,D33-D60-D55-D56-D57-D51-D45-D43,0))</f>
        <v>0</v>
      </c>
      <c r="E54" s="117">
        <f t="shared" ca="1" si="1"/>
        <v>0</v>
      </c>
      <c r="F54" s="117">
        <f t="shared" ca="1" si="1"/>
        <v>0</v>
      </c>
      <c r="G54" s="117">
        <f t="shared" ca="1" si="1"/>
        <v>0</v>
      </c>
      <c r="H54" s="117">
        <f t="shared" ca="1" si="1"/>
        <v>0</v>
      </c>
      <c r="I54" s="435">
        <f t="shared" ca="1" si="1"/>
        <v>0</v>
      </c>
      <c r="J54" s="188"/>
    </row>
    <row r="55" spans="1:10" ht="16.5">
      <c r="A55" s="108" t="s">
        <v>591</v>
      </c>
      <c r="B55" s="92"/>
      <c r="C55" s="117"/>
      <c r="D55" s="117">
        <f>'INV. FUNDO DE MANEIO'!D17</f>
        <v>0</v>
      </c>
      <c r="E55" s="117">
        <f>'INV. FUNDO DE MANEIO'!E17</f>
        <v>0</v>
      </c>
      <c r="F55" s="117">
        <f>'INV. FUNDO DE MANEIO'!F17</f>
        <v>0</v>
      </c>
      <c r="G55" s="117">
        <f>'INV. FUNDO DE MANEIO'!G17</f>
        <v>0</v>
      </c>
      <c r="H55" s="117">
        <f>'INV. FUNDO DE MANEIO'!H17</f>
        <v>0</v>
      </c>
    </row>
    <row r="56" spans="1:10" ht="16.5">
      <c r="A56" s="108" t="s">
        <v>574</v>
      </c>
      <c r="B56" s="92"/>
      <c r="C56" s="117"/>
      <c r="D56" s="117">
        <f ca="1">IF(ESTADO!D38&gt;0,ESTADO!D38,0)</f>
        <v>4.2515613572009946E-74</v>
      </c>
      <c r="E56" s="117">
        <f ca="1">IF(ESTADO!E38&gt;0,ESTADO!E38,0)</f>
        <v>0</v>
      </c>
      <c r="F56" s="117">
        <f ca="1">IF(ESTADO!F38&gt;0,ESTADO!F38,0)</f>
        <v>5.4395021264965319E-75</v>
      </c>
      <c r="G56" s="117">
        <f ca="1">IF(ESTADO!G38&gt;0,ESTADO!G38,0)</f>
        <v>9.6566953816120142E-74</v>
      </c>
      <c r="H56" s="117">
        <f ca="1">IF(ESTADO!H38&gt;0,ESTADO!H38,0)</f>
        <v>1.1880251403726194E-66</v>
      </c>
    </row>
    <row r="57" spans="1:10" ht="16.5">
      <c r="A57" s="108" t="s">
        <v>209</v>
      </c>
      <c r="B57" s="92"/>
      <c r="C57" s="118"/>
      <c r="D57" s="118">
        <v>0</v>
      </c>
      <c r="E57" s="118">
        <v>0</v>
      </c>
      <c r="F57" s="118">
        <v>0</v>
      </c>
      <c r="G57" s="118">
        <v>0</v>
      </c>
      <c r="H57" s="118">
        <v>0</v>
      </c>
    </row>
    <row r="58" spans="1:10" ht="17.25" thickBot="1">
      <c r="A58" s="96"/>
      <c r="B58" s="92"/>
      <c r="C58" s="100"/>
      <c r="D58" s="252">
        <f ca="1">D57+D56+D55+D54</f>
        <v>4.2515613572009946E-74</v>
      </c>
      <c r="E58" s="252">
        <f ca="1">E57+E56+E55+E54</f>
        <v>0</v>
      </c>
      <c r="F58" s="252">
        <f ca="1">F57+F56+F55+F54</f>
        <v>5.4395021264965319E-75</v>
      </c>
      <c r="G58" s="252">
        <f ca="1">G57+G56+G55+G54</f>
        <v>9.6566953816120142E-74</v>
      </c>
      <c r="H58" s="252">
        <f ca="1">H57+H56+H55+H54</f>
        <v>1.1880251403726194E-66</v>
      </c>
    </row>
    <row r="59" spans="1:10" ht="17.25" thickTop="1">
      <c r="A59" s="96"/>
      <c r="B59" s="92"/>
      <c r="C59" s="117"/>
      <c r="D59" s="117"/>
      <c r="E59" s="117"/>
      <c r="F59" s="117"/>
      <c r="G59" s="117"/>
      <c r="H59" s="117"/>
    </row>
    <row r="60" spans="1:10" ht="16.5">
      <c r="A60" s="98" t="s">
        <v>579</v>
      </c>
      <c r="B60" s="92"/>
      <c r="C60" s="100"/>
      <c r="D60" s="100">
        <f>C.C.P.!D39/14*2</f>
        <v>0</v>
      </c>
      <c r="E60" s="100">
        <f>C.C.P.!E39/14*2</f>
        <v>0</v>
      </c>
      <c r="F60" s="100">
        <f>C.C.P.!F39/14*2</f>
        <v>0</v>
      </c>
      <c r="G60" s="100">
        <f>C.C.P.!G39/14*2</f>
        <v>0</v>
      </c>
      <c r="H60" s="100">
        <f>C.C.P.!H39/14*2</f>
        <v>0</v>
      </c>
    </row>
    <row r="61" spans="1:10" ht="16.5">
      <c r="A61" s="96"/>
      <c r="B61" s="92"/>
      <c r="C61" s="118"/>
      <c r="D61" s="118"/>
      <c r="E61" s="118"/>
      <c r="F61" s="118"/>
      <c r="G61" s="118"/>
      <c r="H61" s="118"/>
    </row>
    <row r="62" spans="1:10" ht="16.5" thickBot="1">
      <c r="A62" s="153" t="s">
        <v>592</v>
      </c>
      <c r="B62" s="156"/>
      <c r="C62" s="152"/>
      <c r="D62" s="152">
        <f ca="1">D60+D58+D51+D45+D43</f>
        <v>1.0736266053537865E-73</v>
      </c>
      <c r="E62" s="152">
        <f ca="1">E60+E58+E51+E45+E43</f>
        <v>7.0236194758988568E-74</v>
      </c>
      <c r="F62" s="152">
        <f ca="1">F60+F58+F51+F45+F43</f>
        <v>9.7303237914416481E-74</v>
      </c>
      <c r="G62" s="152">
        <f ca="1">G60+G58+G51+G45+G43</f>
        <v>6.3799018091489085E-73</v>
      </c>
      <c r="H62" s="152">
        <f ca="1">H60+H58+H51+H45+H43</f>
        <v>3.0000673937116728E-66</v>
      </c>
    </row>
    <row r="64" spans="1:10" ht="15.75" thickBot="1"/>
    <row r="65" spans="1:8" ht="17.25" thickBot="1">
      <c r="A65" s="437" t="s">
        <v>593</v>
      </c>
      <c r="B65" s="437"/>
      <c r="C65" s="437"/>
      <c r="D65" s="437">
        <f ca="1">D33-D62</f>
        <v>-6.2117111992548445E-74</v>
      </c>
      <c r="E65" s="437">
        <f ca="1">E33-E62</f>
        <v>-1.4418489059100502E-74</v>
      </c>
      <c r="F65" s="437">
        <f ca="1">F33-F62</f>
        <v>1.204181309485975E-72</v>
      </c>
      <c r="G65" s="437">
        <f ca="1">G33-G62</f>
        <v>8.4215842103706216E-72</v>
      </c>
      <c r="H65" s="437">
        <f ca="1">H33-H62</f>
        <v>-2.9999061452297049E-66</v>
      </c>
    </row>
  </sheetData>
  <phoneticPr fontId="12" type="noConversion"/>
  <printOptions horizontalCentered="1"/>
  <pageMargins left="0.19685039370078741" right="0.19685039370078741" top="0.55118110236220474" bottom="0.70866141732283472" header="0.51181102362204722" footer="0.51181102362204722"/>
  <pageSetup paperSize="9" scale="71" orientation="portrait" horizontalDpi="300" verticalDpi="300" r:id="rId1"/>
  <headerFooter alignWithMargins="0">
    <oddFooter>&amp;RPágina 33</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34</vt:i4>
      </vt:variant>
      <vt:variant>
        <vt:lpstr>Intervalos com nome</vt:lpstr>
      </vt:variant>
      <vt:variant>
        <vt:i4>39</vt:i4>
      </vt:variant>
    </vt:vector>
  </HeadingPairs>
  <TitlesOfParts>
    <vt:vector size="73" baseType="lpstr">
      <vt:lpstr>Capa</vt:lpstr>
      <vt:lpstr>Página 1</vt:lpstr>
      <vt:lpstr>Página 2</vt:lpstr>
      <vt:lpstr>Página 3</vt:lpstr>
      <vt:lpstr>Página 4</vt:lpstr>
      <vt:lpstr>Página 5</vt:lpstr>
      <vt:lpstr>Página 6</vt:lpstr>
      <vt:lpstr>Página 7</vt:lpstr>
      <vt:lpstr>Página 8</vt:lpstr>
      <vt:lpstr>Página 9</vt:lpstr>
      <vt:lpstr>Página 10</vt:lpstr>
      <vt:lpstr>PRESSUPOSTOS</vt:lpstr>
      <vt:lpstr>VENDAS PROD. ACAB.</vt:lpstr>
      <vt:lpstr>VENDAS DE MERC.</vt:lpstr>
      <vt:lpstr>C.M.V.M.C.</vt:lpstr>
      <vt:lpstr>CUSTO DAS MERC.</vt:lpstr>
      <vt:lpstr>Justificação  CMV</vt:lpstr>
      <vt:lpstr>PREST. SERV.</vt:lpstr>
      <vt:lpstr>Justificação Prestação Serv.</vt:lpstr>
      <vt:lpstr>F.S.E. E PROV.</vt:lpstr>
      <vt:lpstr>Justificação FSEe P</vt:lpstr>
      <vt:lpstr>C.C.P.</vt:lpstr>
      <vt:lpstr>Justificação Custos Pessoal</vt:lpstr>
      <vt:lpstr>DESC.INVEST.</vt:lpstr>
      <vt:lpstr>Justificação  do Investimento</vt:lpstr>
      <vt:lpstr>PLANO INV.</vt:lpstr>
      <vt:lpstr>INV. FUNDO DE MANEIO</vt:lpstr>
      <vt:lpstr>FINANCIAMENTO</vt:lpstr>
      <vt:lpstr>PLANO FINAN.</vt:lpstr>
      <vt:lpstr>Justificação Financiamento</vt:lpstr>
      <vt:lpstr>CASH-FLOW</vt:lpstr>
      <vt:lpstr>ESTADO</vt:lpstr>
      <vt:lpstr>DEM. RESULTADOS</vt:lpstr>
      <vt:lpstr>BALANÇO</vt:lpstr>
      <vt:lpstr>\a</vt:lpstr>
      <vt:lpstr>\g</vt:lpstr>
      <vt:lpstr>\p</vt:lpstr>
      <vt:lpstr>_BAL1</vt:lpstr>
      <vt:lpstr>ANACOBFIN</vt:lpstr>
      <vt:lpstr>BALANÇO!Área_de_Impressão</vt:lpstr>
      <vt:lpstr>C.C.P.!Área_de_Impressão</vt:lpstr>
      <vt:lpstr>C.M.V.M.C.!Área_de_Impressão</vt:lpstr>
      <vt:lpstr>'CASH-FLOW'!Área_de_Impressão</vt:lpstr>
      <vt:lpstr>'CUSTO DAS MERC.'!Área_de_Impressão</vt:lpstr>
      <vt:lpstr>'DEM. RESULTADOS'!Área_de_Impressão</vt:lpstr>
      <vt:lpstr>DESC.INVEST.!Área_de_Impressão</vt:lpstr>
      <vt:lpstr>ESTADO!Área_de_Impressão</vt:lpstr>
      <vt:lpstr>'F.S.E. E PROV.'!Área_de_Impressão</vt:lpstr>
      <vt:lpstr>FINANCIAMENTO!Área_de_Impressão</vt:lpstr>
      <vt:lpstr>'INV. FUNDO DE MANEIO'!Área_de_Impressão</vt:lpstr>
      <vt:lpstr>'PLANO FINAN.'!Área_de_Impressão</vt:lpstr>
      <vt:lpstr>'PLANO INV.'!Área_de_Impressão</vt:lpstr>
      <vt:lpstr>PRESSUPOSTOS!Área_de_Impressão</vt:lpstr>
      <vt:lpstr>'PREST. SERV.'!Área_de_Impressão</vt:lpstr>
      <vt:lpstr>'VENDAS DE MERC.'!Área_de_Impressão</vt:lpstr>
      <vt:lpstr>'VENDAS PROD. ACAB.'!Área_de_Impressão</vt:lpstr>
      <vt:lpstr>AUXIL</vt:lpstr>
      <vt:lpstr>CFLOW</vt:lpstr>
      <vt:lpstr>DRES</vt:lpstr>
      <vt:lpstr>FSE</vt:lpstr>
      <vt:lpstr>FUNFIN</vt:lpstr>
      <vt:lpstr>INVEST</vt:lpstr>
      <vt:lpstr>MENU</vt:lpstr>
      <vt:lpstr>MENU2</vt:lpstr>
      <vt:lpstr>MENU3</vt:lpstr>
      <vt:lpstr>MENU4</vt:lpstr>
      <vt:lpstr>MENU5</vt:lpstr>
      <vt:lpstr>MENU6</vt:lpstr>
      <vt:lpstr>MERCAD</vt:lpstr>
      <vt:lpstr>MOAF1</vt:lpstr>
      <vt:lpstr>PROV</vt:lpstr>
      <vt:lpstr>SUPOST</vt:lpstr>
      <vt:lpstr>PRESSUPOSTOS!Títulos_de_Impressão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Sónia</dc:creator>
  <cp:lastModifiedBy>Sónia</cp:lastModifiedBy>
  <cp:lastPrinted>2003-04-08T11:09:31Z</cp:lastPrinted>
  <dcterms:created xsi:type="dcterms:W3CDTF">1996-09-05T23:02:36Z</dcterms:created>
  <dcterms:modified xsi:type="dcterms:W3CDTF">2015-01-30T08:31:58Z</dcterms:modified>
</cp:coreProperties>
</file>